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0_ncr:8100000_{A7863B70-70BD-475B-A529-F99B54F9B5BE}" xr6:coauthVersionLast="33" xr6:coauthVersionMax="34" xr10:uidLastSave="{00000000-0000-0000-0000-000000000000}"/>
  <bookViews>
    <workbookView xWindow="0" yWindow="0" windowWidth="15345" windowHeight="4470" firstSheet="1" activeTab="4" xr2:uid="{00000000-000D-0000-FFFF-FFFF00000000}"/>
  </bookViews>
  <sheets>
    <sheet name="MONTHENTRY" sheetId="8" state="hidden" r:id="rId1"/>
    <sheet name="FG" sheetId="12" r:id="rId2"/>
    <sheet name="SG Details" sheetId="1" r:id="rId3"/>
    <sheet name="LGC Details" sheetId="2" r:id="rId4"/>
    <sheet name="Sum Sum" sheetId="14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Details'!$A$1:$O$53</definedName>
    <definedName name="_xlnm.Print_Titles" localSheetId="3">'LGC Details'!$1:$7</definedName>
  </definedNames>
  <calcPr calcId="162913"/>
</workbook>
</file>

<file path=xl/calcChain.xml><?xml version="1.0" encoding="utf-8"?>
<calcChain xmlns="http://schemas.openxmlformats.org/spreadsheetml/2006/main">
  <c r="S413" i="2" l="1"/>
  <c r="S411" i="2"/>
  <c r="S410" i="2"/>
  <c r="S409" i="2"/>
  <c r="S408" i="2"/>
  <c r="S407" i="2"/>
  <c r="S406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Q412" i="2"/>
  <c r="Q405" i="2"/>
  <c r="Q390" i="2"/>
  <c r="Q372" i="2"/>
  <c r="Q355" i="2"/>
  <c r="Q331" i="2"/>
  <c r="Q307" i="2"/>
  <c r="Q289" i="2"/>
  <c r="Q255" i="2"/>
  <c r="Q224" i="2"/>
  <c r="Q205" i="2"/>
  <c r="Q184" i="2"/>
  <c r="Q158" i="2"/>
  <c r="Q144" i="2"/>
  <c r="Q123" i="2"/>
  <c r="Q106" i="2"/>
  <c r="Q84" i="2"/>
  <c r="Q62" i="2"/>
  <c r="Q27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7" i="2"/>
  <c r="I306" i="2"/>
  <c r="I305" i="2"/>
  <c r="I304" i="2"/>
  <c r="I303" i="2"/>
  <c r="I302" i="2"/>
  <c r="I301" i="2"/>
  <c r="I300" i="2"/>
  <c r="I299" i="2"/>
  <c r="I298" i="2"/>
  <c r="I297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0" i="2"/>
  <c r="I129" i="2"/>
  <c r="I128" i="2"/>
  <c r="I127" i="2"/>
  <c r="I126" i="2"/>
  <c r="I125" i="2"/>
  <c r="I124" i="2"/>
  <c r="I123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G388" i="2"/>
  <c r="G364" i="2"/>
  <c r="G336" i="2"/>
  <c r="G308" i="2"/>
  <c r="G296" i="2"/>
  <c r="G278" i="2"/>
  <c r="G261" i="2"/>
  <c r="G242" i="2"/>
  <c r="G228" i="2"/>
  <c r="G202" i="2"/>
  <c r="G183" i="2"/>
  <c r="G155" i="2"/>
  <c r="G131" i="2"/>
  <c r="G122" i="2"/>
  <c r="G101" i="2"/>
  <c r="G79" i="2"/>
  <c r="G47" i="2"/>
  <c r="G25" i="2"/>
  <c r="E24" i="12"/>
  <c r="H24" i="12"/>
  <c r="E16" i="12"/>
  <c r="D16" i="12"/>
  <c r="C16" i="12"/>
  <c r="R27" i="2"/>
  <c r="O27" i="2"/>
  <c r="S27" i="2"/>
  <c r="R412" i="2"/>
  <c r="P412" i="2"/>
  <c r="O412" i="2"/>
  <c r="S412" i="2"/>
  <c r="R405" i="2"/>
  <c r="P405" i="2"/>
  <c r="O405" i="2"/>
  <c r="R390" i="2"/>
  <c r="P390" i="2"/>
  <c r="O390" i="2"/>
  <c r="R372" i="2"/>
  <c r="P372" i="2"/>
  <c r="O372" i="2"/>
  <c r="S372" i="2"/>
  <c r="R355" i="2"/>
  <c r="P355" i="2"/>
  <c r="O355" i="2"/>
  <c r="R331" i="2"/>
  <c r="P331" i="2"/>
  <c r="O331" i="2"/>
  <c r="R307" i="2"/>
  <c r="P307" i="2"/>
  <c r="O307" i="2"/>
  <c r="R289" i="2"/>
  <c r="P289" i="2"/>
  <c r="O289" i="2"/>
  <c r="S289" i="2"/>
  <c r="R255" i="2"/>
  <c r="P255" i="2"/>
  <c r="O255" i="2"/>
  <c r="S255" i="2"/>
  <c r="R224" i="2"/>
  <c r="P224" i="2"/>
  <c r="O224" i="2"/>
  <c r="R205" i="2"/>
  <c r="P205" i="2"/>
  <c r="O205" i="2"/>
  <c r="R184" i="2"/>
  <c r="P184" i="2"/>
  <c r="O184" i="2"/>
  <c r="S184" i="2"/>
  <c r="R158" i="2"/>
  <c r="P158" i="2"/>
  <c r="O158" i="2"/>
  <c r="S158" i="2"/>
  <c r="R144" i="2"/>
  <c r="P144" i="2"/>
  <c r="O144" i="2"/>
  <c r="R123" i="2"/>
  <c r="P123" i="2"/>
  <c r="O123" i="2"/>
  <c r="R106" i="2"/>
  <c r="P106" i="2"/>
  <c r="O106" i="2"/>
  <c r="S106" i="2"/>
  <c r="R84" i="2"/>
  <c r="P84" i="2"/>
  <c r="O84" i="2"/>
  <c r="S84" i="2"/>
  <c r="R62" i="2"/>
  <c r="P62" i="2"/>
  <c r="O62" i="2"/>
  <c r="H388" i="2"/>
  <c r="F388" i="2"/>
  <c r="E388" i="2"/>
  <c r="H364" i="2"/>
  <c r="F364" i="2"/>
  <c r="E364" i="2"/>
  <c r="H336" i="2"/>
  <c r="F336" i="2"/>
  <c r="E336" i="2"/>
  <c r="H308" i="2"/>
  <c r="F308" i="2"/>
  <c r="E308" i="2"/>
  <c r="H296" i="2"/>
  <c r="F296" i="2"/>
  <c r="E296" i="2"/>
  <c r="H278" i="2"/>
  <c r="F278" i="2"/>
  <c r="E278" i="2"/>
  <c r="H261" i="2"/>
  <c r="F261" i="2"/>
  <c r="E261" i="2"/>
  <c r="H242" i="2"/>
  <c r="F242" i="2"/>
  <c r="E242" i="2"/>
  <c r="H228" i="2"/>
  <c r="F228" i="2"/>
  <c r="E228" i="2"/>
  <c r="H202" i="2"/>
  <c r="F202" i="2"/>
  <c r="E202" i="2"/>
  <c r="H183" i="2"/>
  <c r="F183" i="2"/>
  <c r="E183" i="2"/>
  <c r="H155" i="2"/>
  <c r="F155" i="2"/>
  <c r="E155" i="2"/>
  <c r="H131" i="2"/>
  <c r="F131" i="2"/>
  <c r="E131" i="2"/>
  <c r="H122" i="2"/>
  <c r="F122" i="2"/>
  <c r="E122" i="2"/>
  <c r="H101" i="2"/>
  <c r="F101" i="2"/>
  <c r="E101" i="2"/>
  <c r="H79" i="2"/>
  <c r="F79" i="2"/>
  <c r="E79" i="2"/>
  <c r="H47" i="2"/>
  <c r="F47" i="2"/>
  <c r="E47" i="2"/>
  <c r="H25" i="2"/>
  <c r="F25" i="2"/>
  <c r="E25" i="2"/>
  <c r="H43" i="14"/>
  <c r="H42" i="14"/>
  <c r="H41" i="14"/>
  <c r="H40" i="14"/>
  <c r="H38" i="14"/>
  <c r="H37" i="14"/>
  <c r="E33" i="14"/>
  <c r="H33" i="14"/>
  <c r="H32" i="14"/>
  <c r="H30" i="14"/>
  <c r="H29" i="14"/>
  <c r="E28" i="14"/>
  <c r="H28" i="14"/>
  <c r="H27" i="14"/>
  <c r="H26" i="14"/>
  <c r="H25" i="14"/>
  <c r="H24" i="14"/>
  <c r="H23" i="14"/>
  <c r="H22" i="14"/>
  <c r="H20" i="14"/>
  <c r="H19" i="14"/>
  <c r="H18" i="14"/>
  <c r="H16" i="14"/>
  <c r="H14" i="14"/>
  <c r="E13" i="14"/>
  <c r="H13" i="14"/>
  <c r="H12" i="14"/>
  <c r="H11" i="14"/>
  <c r="H10" i="14"/>
  <c r="H9" i="14"/>
  <c r="H8" i="14"/>
  <c r="H7" i="14"/>
  <c r="E39" i="14"/>
  <c r="H39" i="14"/>
  <c r="E36" i="14"/>
  <c r="H36" i="14"/>
  <c r="E35" i="14"/>
  <c r="H35" i="14"/>
  <c r="E34" i="14"/>
  <c r="H34" i="14"/>
  <c r="E31" i="14"/>
  <c r="H31" i="14"/>
  <c r="E21" i="14"/>
  <c r="H21" i="14"/>
  <c r="E17" i="14"/>
  <c r="H17" i="14"/>
  <c r="E15" i="14"/>
  <c r="H15" i="14"/>
  <c r="G44" i="14"/>
  <c r="F44" i="14"/>
  <c r="D44" i="14"/>
  <c r="I25" i="2"/>
  <c r="I202" i="2"/>
  <c r="S62" i="2"/>
  <c r="S144" i="2"/>
  <c r="S224" i="2"/>
  <c r="S331" i="2"/>
  <c r="S355" i="2"/>
  <c r="S405" i="2"/>
  <c r="I364" i="2"/>
  <c r="S123" i="2"/>
  <c r="S205" i="2"/>
  <c r="S307" i="2"/>
  <c r="S390" i="2"/>
  <c r="I47" i="2"/>
  <c r="I228" i="2"/>
  <c r="I388" i="2"/>
  <c r="I122" i="2"/>
  <c r="I278" i="2"/>
  <c r="I101" i="2"/>
  <c r="I261" i="2"/>
  <c r="I155" i="2"/>
  <c r="I308" i="2"/>
  <c r="I183" i="2"/>
  <c r="I336" i="2"/>
  <c r="I79" i="2"/>
  <c r="I242" i="2"/>
  <c r="I131" i="2"/>
  <c r="I296" i="2"/>
  <c r="E44" i="14"/>
  <c r="H44" i="14"/>
  <c r="L46" i="1"/>
  <c r="K46" i="1"/>
  <c r="I46" i="1"/>
  <c r="H46" i="1"/>
  <c r="G46" i="1"/>
  <c r="E46" i="1"/>
  <c r="D46" i="1"/>
  <c r="F45" i="1"/>
  <c r="M45" i="1"/>
  <c r="F44" i="1"/>
  <c r="M44" i="1"/>
  <c r="F43" i="1"/>
  <c r="J43" i="1"/>
  <c r="N43" i="1"/>
  <c r="F42" i="1"/>
  <c r="J42" i="1"/>
  <c r="N42" i="1"/>
  <c r="F41" i="1"/>
  <c r="J41" i="1"/>
  <c r="N41" i="1"/>
  <c r="F40" i="1"/>
  <c r="J40" i="1"/>
  <c r="N40" i="1"/>
  <c r="F39" i="1"/>
  <c r="J39" i="1"/>
  <c r="N39" i="1"/>
  <c r="F38" i="1"/>
  <c r="M38" i="1"/>
  <c r="F37" i="1"/>
  <c r="M37" i="1"/>
  <c r="F36" i="1"/>
  <c r="M36" i="1"/>
  <c r="F35" i="1"/>
  <c r="J35" i="1"/>
  <c r="N35" i="1"/>
  <c r="F34" i="1"/>
  <c r="J34" i="1"/>
  <c r="N34" i="1"/>
  <c r="F33" i="1"/>
  <c r="J33" i="1"/>
  <c r="N33" i="1"/>
  <c r="F32" i="1"/>
  <c r="J32" i="1"/>
  <c r="N32" i="1"/>
  <c r="F31" i="1"/>
  <c r="J31" i="1"/>
  <c r="N31" i="1"/>
  <c r="F30" i="1"/>
  <c r="M30" i="1"/>
  <c r="F29" i="1"/>
  <c r="M29" i="1"/>
  <c r="F28" i="1"/>
  <c r="M28" i="1"/>
  <c r="F27" i="1"/>
  <c r="J27" i="1"/>
  <c r="N27" i="1"/>
  <c r="F26" i="1"/>
  <c r="J26" i="1"/>
  <c r="N26" i="1"/>
  <c r="F25" i="1"/>
  <c r="J25" i="1"/>
  <c r="N25" i="1"/>
  <c r="F24" i="1"/>
  <c r="J24" i="1"/>
  <c r="N24" i="1"/>
  <c r="F23" i="1"/>
  <c r="M23" i="1"/>
  <c r="F22" i="1"/>
  <c r="M22" i="1"/>
  <c r="F21" i="1"/>
  <c r="M21" i="1"/>
  <c r="F20" i="1"/>
  <c r="M20" i="1"/>
  <c r="F19" i="1"/>
  <c r="J19" i="1"/>
  <c r="N19" i="1"/>
  <c r="F18" i="1"/>
  <c r="J18" i="1"/>
  <c r="N18" i="1"/>
  <c r="F17" i="1"/>
  <c r="J17" i="1"/>
  <c r="N17" i="1"/>
  <c r="F16" i="1"/>
  <c r="J16" i="1"/>
  <c r="N16" i="1"/>
  <c r="F15" i="1"/>
  <c r="J15" i="1"/>
  <c r="N15" i="1"/>
  <c r="F14" i="1"/>
  <c r="M14" i="1"/>
  <c r="F13" i="1"/>
  <c r="M13" i="1"/>
  <c r="F12" i="1"/>
  <c r="M12" i="1"/>
  <c r="F11" i="1"/>
  <c r="J11" i="1"/>
  <c r="N11" i="1"/>
  <c r="F10" i="1"/>
  <c r="J10" i="1"/>
  <c r="N10" i="1"/>
  <c r="E28" i="12"/>
  <c r="H28" i="12"/>
  <c r="E27" i="12"/>
  <c r="H27" i="12"/>
  <c r="E26" i="12"/>
  <c r="H26" i="12"/>
  <c r="E25" i="12"/>
  <c r="H25" i="12"/>
  <c r="G29" i="12"/>
  <c r="F29" i="12"/>
  <c r="D29" i="12"/>
  <c r="C29" i="12"/>
  <c r="E29" i="12"/>
  <c r="J44" i="1"/>
  <c r="N44" i="1"/>
  <c r="H29" i="12"/>
  <c r="J21" i="1"/>
  <c r="N21" i="1"/>
  <c r="J22" i="1"/>
  <c r="N22" i="1"/>
  <c r="J45" i="1"/>
  <c r="N45" i="1"/>
  <c r="J28" i="1"/>
  <c r="N28" i="1"/>
  <c r="J29" i="1"/>
  <c r="N29" i="1"/>
  <c r="J12" i="1"/>
  <c r="N12" i="1"/>
  <c r="J30" i="1"/>
  <c r="N30" i="1"/>
  <c r="J13" i="1"/>
  <c r="N13" i="1"/>
  <c r="J36" i="1"/>
  <c r="N36" i="1"/>
  <c r="J14" i="1"/>
  <c r="N14" i="1"/>
  <c r="J37" i="1"/>
  <c r="N37" i="1"/>
  <c r="J20" i="1"/>
  <c r="N20" i="1"/>
  <c r="J38" i="1"/>
  <c r="N38" i="1"/>
  <c r="M39" i="1"/>
  <c r="F46" i="1"/>
  <c r="M16" i="1"/>
  <c r="M24" i="1"/>
  <c r="M32" i="1"/>
  <c r="M40" i="1"/>
  <c r="M31" i="1"/>
  <c r="M17" i="1"/>
  <c r="M25" i="1"/>
  <c r="M33" i="1"/>
  <c r="M41" i="1"/>
  <c r="M15" i="1"/>
  <c r="J23" i="1"/>
  <c r="N23" i="1"/>
  <c r="M10" i="1"/>
  <c r="M18" i="1"/>
  <c r="M26" i="1"/>
  <c r="M34" i="1"/>
  <c r="M42" i="1"/>
  <c r="M11" i="1"/>
  <c r="M19" i="1"/>
  <c r="M27" i="1"/>
  <c r="M35" i="1"/>
  <c r="M43" i="1"/>
  <c r="F15" i="12"/>
  <c r="F14" i="12"/>
  <c r="F13" i="12"/>
  <c r="F12" i="12"/>
  <c r="F11" i="12"/>
  <c r="F10" i="12"/>
  <c r="F9" i="12"/>
  <c r="F8" i="12"/>
  <c r="F7" i="12"/>
  <c r="F16" i="12"/>
  <c r="N46" i="1"/>
  <c r="M46" i="1"/>
  <c r="J46" i="1"/>
  <c r="F5" i="8"/>
  <c r="B1" i="8"/>
  <c r="C1" i="8"/>
  <c r="G5" i="8"/>
  <c r="B5" i="8"/>
  <c r="B11" i="8"/>
  <c r="F10" i="8"/>
  <c r="F15" i="8"/>
  <c r="F14" i="8"/>
  <c r="F11" i="8"/>
  <c r="F17" i="8"/>
  <c r="F13" i="8"/>
  <c r="F16" i="8"/>
  <c r="F8" i="8"/>
  <c r="F9" i="8"/>
  <c r="F18" i="8"/>
  <c r="F19" i="8"/>
  <c r="F12" i="8"/>
  <c r="C5" i="8"/>
  <c r="B13" i="8"/>
  <c r="B16" i="8"/>
  <c r="B8" i="8"/>
  <c r="B18" i="8"/>
  <c r="B14" i="8"/>
  <c r="B19" i="8"/>
  <c r="B12" i="8"/>
  <c r="B10" i="8"/>
  <c r="B15" i="8"/>
  <c r="B17" i="8"/>
  <c r="B9" i="8"/>
  <c r="F6" i="8"/>
  <c r="B6" i="8"/>
</calcChain>
</file>

<file path=xl/sharedStrings.xml><?xml version="1.0" encoding="utf-8"?>
<sst xmlns="http://schemas.openxmlformats.org/spreadsheetml/2006/main" count="1073" uniqueCount="919">
  <si>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</si>
  <si>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</si>
  <si>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</si>
  <si>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</si>
  <si>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</si>
  <si>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</si>
  <si>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</si>
  <si>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</si>
  <si>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</si>
  <si>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</si>
  <si>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</si>
  <si>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</si>
  <si>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</si>
  <si>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</si>
  <si>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</si>
  <si>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</si>
  <si>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</si>
  <si>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</si>
  <si>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</si>
  <si>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</si>
  <si>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</si>
  <si>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13% Share of Derivation (Net)</t>
  </si>
  <si>
    <t>Payment for Fertilizer, State Water Supply Project, State Agricultural Project and National Fadama Project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</si>
  <si>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</si>
  <si>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</si>
  <si>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</si>
  <si>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</si>
  <si>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</si>
  <si>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</si>
  <si>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</si>
  <si>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</si>
  <si>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</si>
  <si>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</si>
  <si>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</si>
  <si>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</si>
  <si>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</si>
  <si>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</si>
  <si>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</si>
  <si>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</si>
  <si>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</si>
  <si>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</si>
  <si>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</si>
  <si>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</si>
  <si>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</si>
  <si>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</si>
  <si>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</si>
  <si>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</si>
  <si>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</si>
  <si>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</si>
  <si>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</si>
  <si>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</si>
  <si>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</si>
  <si>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</si>
  <si>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</si>
  <si>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</si>
  <si>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</si>
  <si>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</si>
  <si>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</si>
  <si>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</si>
  <si>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</si>
  <si>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</si>
  <si>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</si>
  <si>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</si>
  <si>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</si>
  <si>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</si>
  <si>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</si>
  <si>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</si>
  <si>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</si>
  <si>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</si>
  <si>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</si>
  <si>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</si>
  <si>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</si>
  <si>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</si>
  <si>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</si>
  <si>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</si>
  <si>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</si>
  <si>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</si>
  <si>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</si>
  <si>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</si>
  <si>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</si>
  <si>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</si>
  <si>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</si>
  <si>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</si>
  <si>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</si>
  <si>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</si>
  <si>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</si>
  <si>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</si>
  <si>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</si>
  <si>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</si>
  <si>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</si>
  <si>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</si>
  <si>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</si>
  <si>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</si>
  <si>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</si>
  <si>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</si>
  <si>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</si>
  <si>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</si>
  <si>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</si>
  <si>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</si>
  <si>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</si>
  <si>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</si>
  <si>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</si>
  <si>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</si>
  <si>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</si>
  <si>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</si>
  <si>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</si>
  <si>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</si>
  <si>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</si>
  <si>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</si>
  <si>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</si>
  <si>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</si>
  <si>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</si>
  <si>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</si>
  <si>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</si>
  <si>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</si>
  <si>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</si>
  <si>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</si>
  <si>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</si>
  <si>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</si>
  <si>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</si>
  <si>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</si>
  <si>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</si>
  <si>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</si>
  <si>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</si>
  <si>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</si>
  <si>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</si>
  <si>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</si>
  <si>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</si>
  <si>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</si>
  <si>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</si>
  <si>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</si>
  <si>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</si>
  <si>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</si>
  <si>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</si>
  <si>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</si>
  <si>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</si>
  <si>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</si>
  <si>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</si>
  <si>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</si>
  <si>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</si>
  <si>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</si>
  <si>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</si>
  <si>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</si>
  <si>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</si>
  <si>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</si>
  <si>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</si>
  <si>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</si>
  <si>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</si>
  <si>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</si>
  <si>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</si>
  <si>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</si>
  <si>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</si>
  <si>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</si>
  <si>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</si>
  <si>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</si>
  <si>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</si>
  <si>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</si>
  <si>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</si>
  <si>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</si>
  <si>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</si>
  <si>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</si>
  <si>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</si>
  <si>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</si>
  <si>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</si>
  <si>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</si>
  <si>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</si>
  <si>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</si>
  <si>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</si>
  <si>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</si>
  <si>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</si>
  <si>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</si>
  <si>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</si>
  <si>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</si>
  <si>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</si>
  <si>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</si>
  <si>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</si>
  <si>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</si>
  <si>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</si>
  <si>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</si>
  <si>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</si>
  <si>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</si>
  <si>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</si>
  <si>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</si>
  <si>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</si>
  <si>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</si>
  <si>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</si>
  <si>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</si>
  <si>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</si>
  <si>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</si>
  <si>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</si>
  <si>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</si>
  <si>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</si>
  <si>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</si>
  <si>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</si>
  <si>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</si>
  <si>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</si>
  <si>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</si>
  <si>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</si>
  <si>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</si>
  <si>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</si>
  <si>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</si>
  <si>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</si>
  <si>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</si>
  <si>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</si>
  <si>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</si>
  <si>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</si>
  <si>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</si>
  <si>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</si>
  <si>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</si>
  <si>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</si>
  <si>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</si>
  <si>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</si>
  <si>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</si>
  <si>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</si>
  <si>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</si>
  <si>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</si>
  <si>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</si>
  <si>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</si>
  <si>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</si>
  <si>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</si>
  <si>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</si>
  <si>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</si>
  <si>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</si>
  <si>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</si>
  <si>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</si>
  <si>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</si>
  <si>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</si>
  <si>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</si>
  <si>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</si>
  <si>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</si>
  <si>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</si>
  <si>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</si>
  <si>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</si>
  <si>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</si>
  <si>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</si>
  <si>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</si>
  <si>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</si>
  <si>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</si>
  <si>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</si>
  <si>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</si>
  <si>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</si>
  <si>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</si>
  <si>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</si>
  <si>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</si>
  <si>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</si>
  <si>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</si>
  <si>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</si>
  <si>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</si>
  <si>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</si>
  <si>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</si>
  <si>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</si>
  <si>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</si>
  <si>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</si>
  <si>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</si>
  <si>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</si>
  <si>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</si>
  <si>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</si>
  <si>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</si>
  <si>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</si>
  <si>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</si>
  <si>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</si>
  <si>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</si>
  <si>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</si>
  <si>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</si>
  <si>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</si>
  <si>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</si>
  <si>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</si>
  <si>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</si>
  <si>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</si>
  <si>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</si>
  <si>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</si>
  <si>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</si>
  <si>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</si>
  <si>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</si>
  <si>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</si>
  <si>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</si>
  <si>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</si>
  <si>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</si>
  <si>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</si>
  <si>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</si>
  <si>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</si>
  <si>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</si>
  <si>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</si>
  <si>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</si>
  <si>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</si>
  <si>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</si>
  <si>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</si>
  <si>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</si>
  <si>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</si>
  <si>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</si>
  <si>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</si>
  <si>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</si>
  <si>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</si>
  <si>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</si>
  <si>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</si>
  <si>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</si>
  <si>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</si>
  <si>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</si>
  <si>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</si>
  <si>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</si>
  <si>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</si>
  <si>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</si>
  <si>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</si>
  <si>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</si>
  <si>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</si>
  <si>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</si>
  <si>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</si>
  <si>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</si>
  <si>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</si>
  <si>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</si>
  <si>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</si>
  <si>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</si>
  <si>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</si>
  <si>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</si>
  <si>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</si>
  <si>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</si>
  <si>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</si>
  <si>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</si>
  <si>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</si>
  <si>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</si>
  <si>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</si>
  <si>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</si>
  <si>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</si>
  <si>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</si>
  <si>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</si>
  <si>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</si>
  <si>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</si>
  <si>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</si>
  <si>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</si>
  <si>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</si>
  <si>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</si>
  <si>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</si>
  <si>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</si>
  <si>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</si>
  <si>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</si>
  <si>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</si>
  <si>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</si>
  <si>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</si>
  <si>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</si>
  <si>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</si>
  <si>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</si>
  <si>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</si>
  <si>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</si>
  <si>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</si>
  <si>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</si>
  <si>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</si>
  <si>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</si>
  <si>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</si>
  <si>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</si>
  <si>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</si>
  <si>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</si>
  <si>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</si>
  <si>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</si>
  <si>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</si>
  <si>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</si>
  <si>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</si>
  <si>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</si>
  <si>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</si>
  <si>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</si>
  <si>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</si>
  <si>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</si>
  <si>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</si>
  <si>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</si>
  <si>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</si>
  <si>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</si>
  <si>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</si>
  <si>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</si>
  <si>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</si>
  <si>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</si>
  <si>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</si>
  <si>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</si>
  <si>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</si>
  <si>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</si>
  <si>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</si>
  <si>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</si>
  <si>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</si>
  <si>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</si>
  <si>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</si>
  <si>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</si>
  <si>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</si>
  <si>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</si>
  <si>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</si>
  <si>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</si>
  <si>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</si>
  <si>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</si>
  <si>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</si>
  <si>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</si>
  <si>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</si>
  <si>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</si>
  <si>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</si>
  <si>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</si>
  <si>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</si>
  <si>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</si>
  <si>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</si>
  <si>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</si>
  <si>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</si>
  <si>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</si>
  <si>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</si>
  <si>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</si>
  <si>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</si>
  <si>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</si>
  <si>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</si>
  <si>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</si>
  <si>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</si>
  <si>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</si>
  <si>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</si>
  <si>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</si>
  <si>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</si>
  <si>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</si>
  <si>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</si>
  <si>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</si>
  <si>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</si>
  <si>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</si>
  <si>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</si>
  <si>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</si>
  <si>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</si>
  <si>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</si>
  <si>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</si>
  <si>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</si>
  <si>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</si>
  <si>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</si>
  <si>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</si>
  <si>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</si>
  <si>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</si>
  <si>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</si>
  <si>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</si>
  <si>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</si>
  <si>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</si>
  <si>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</si>
  <si>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</si>
  <si>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</si>
  <si>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</si>
  <si>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</si>
  <si>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</si>
  <si>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</si>
  <si>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</si>
  <si>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</si>
  <si>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</si>
  <si>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</si>
  <si>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</si>
  <si>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</si>
  <si>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</si>
  <si>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</si>
  <si>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</si>
  <si>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</si>
  <si>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</si>
  <si>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</si>
  <si>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</si>
  <si>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</si>
  <si>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</si>
  <si>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</si>
  <si>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</si>
  <si>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</si>
  <si>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</si>
  <si>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</si>
  <si>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</si>
  <si>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</si>
  <si>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</si>
  <si>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</si>
  <si>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</si>
  <si>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</si>
  <si>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</si>
  <si>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</si>
  <si>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</si>
  <si>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</si>
  <si>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</si>
  <si>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</si>
  <si>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</si>
  <si>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</si>
  <si>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</si>
  <si>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</si>
  <si>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</si>
  <si>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</si>
  <si>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</si>
  <si>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</si>
  <si>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</si>
  <si>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</si>
  <si>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</si>
  <si>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</si>
  <si>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</si>
  <si>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</si>
  <si>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</si>
  <si>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</si>
  <si>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</si>
  <si>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</si>
  <si>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</si>
  <si>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</si>
  <si>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</si>
  <si>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</si>
  <si>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</si>
  <si>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</si>
  <si>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</si>
  <si>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</si>
  <si>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</si>
  <si>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</si>
  <si>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</si>
  <si>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</si>
  <si>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</si>
  <si>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</si>
  <si>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</si>
  <si>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</si>
  <si>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</si>
  <si>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</si>
  <si>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</si>
  <si>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</si>
  <si>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</si>
  <si>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</si>
  <si>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</si>
  <si>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</si>
  <si>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</si>
  <si>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</si>
  <si>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</si>
  <si>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</si>
  <si>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</si>
  <si>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</si>
  <si>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</si>
  <si>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</si>
  <si>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</si>
  <si>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</si>
  <si>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</si>
  <si>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</si>
  <si>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</si>
  <si>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</si>
  <si>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</si>
  <si>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</si>
  <si>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</si>
  <si>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</si>
  <si>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</si>
  <si>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</si>
  <si>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</si>
  <si>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</si>
  <si>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</si>
  <si>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</si>
  <si>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</si>
  <si>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</si>
  <si>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</si>
  <si>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</si>
  <si>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</si>
  <si>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</si>
  <si>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</si>
  <si>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</si>
  <si>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</si>
  <si>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</si>
  <si>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</si>
  <si>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</si>
  <si>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</si>
  <si>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</si>
  <si>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</si>
  <si>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</si>
  <si>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</si>
  <si>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</si>
  <si>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</si>
  <si>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</si>
  <si>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</si>
  <si>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</si>
  <si>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</si>
  <si>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</si>
  <si>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</si>
  <si>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</si>
  <si>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</si>
  <si>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</si>
  <si>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</si>
  <si>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</si>
  <si>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</si>
  <si>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</si>
  <si>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</si>
  <si>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</si>
  <si>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</si>
  <si>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</si>
  <si>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</si>
  <si>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</si>
  <si>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</si>
  <si>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</si>
  <si>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</si>
  <si>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</si>
  <si>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</si>
  <si>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</si>
  <si>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</si>
  <si>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</si>
  <si>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</si>
  <si>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</si>
  <si>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</si>
  <si>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</si>
  <si>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</si>
  <si>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</si>
  <si>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</si>
  <si>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</si>
  <si>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</si>
  <si>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</si>
  <si>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</si>
  <si>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</si>
  <si>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</si>
  <si>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</si>
  <si>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</si>
  <si>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</si>
  <si>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</si>
  <si>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</si>
  <si>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</si>
  <si>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</si>
  <si>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</si>
  <si>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</si>
  <si>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</si>
  <si>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</si>
  <si>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</si>
  <si>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</si>
  <si>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</si>
  <si>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</si>
  <si>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</si>
  <si>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</si>
  <si>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</si>
  <si>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</si>
  <si>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</si>
  <si>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</si>
  <si>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</si>
  <si>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</si>
  <si>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</si>
  <si>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</si>
  <si>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</si>
  <si>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</si>
  <si>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</si>
  <si>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</si>
  <si>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</si>
  <si>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</si>
  <si>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</si>
  <si>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</si>
  <si>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</si>
  <si>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</si>
  <si>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</si>
  <si>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</si>
  <si>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</si>
  <si>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</si>
  <si>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</si>
  <si>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</si>
  <si>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</si>
  <si>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</si>
  <si>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</si>
  <si>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</si>
  <si>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</si>
  <si>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</si>
  <si>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</si>
  <si>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</si>
  <si>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</si>
  <si>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</si>
  <si>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</si>
  <si>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</si>
  <si>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</si>
  <si>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</si>
  <si>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</si>
  <si>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</si>
  <si>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</si>
  <si>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</si>
  <si>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</si>
  <si>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</si>
  <si>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</si>
  <si>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</si>
  <si>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</si>
  <si>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</si>
  <si>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</si>
  <si>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</si>
  <si>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</si>
  <si>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</si>
  <si>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</si>
  <si>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</si>
  <si>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</si>
  <si>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</si>
  <si>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</si>
  <si>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</si>
  <si>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</si>
  <si>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</si>
  <si>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</si>
  <si>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</si>
  <si>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</si>
  <si>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</si>
  <si>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</si>
  <si>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</si>
  <si>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</si>
  <si>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</si>
  <si>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</si>
  <si>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</si>
  <si>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</si>
  <si>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</si>
  <si>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</si>
  <si>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</si>
  <si>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</si>
  <si>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</si>
  <si>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</si>
  <si>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</si>
  <si>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</si>
  <si>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</si>
  <si>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</si>
  <si>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</si>
  <si>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</si>
  <si>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</si>
  <si>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</si>
  <si>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</si>
  <si>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</si>
  <si>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</si>
  <si>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</si>
  <si>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</si>
  <si>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</si>
  <si>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</si>
  <si>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</si>
  <si>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</si>
  <si>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</si>
  <si>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</si>
  <si>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</si>
  <si>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</si>
  <si>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</si>
  <si>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</si>
  <si>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</si>
  <si>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</si>
  <si>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</si>
  <si>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</si>
  <si>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</si>
  <si>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</si>
  <si>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</si>
  <si>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</si>
  <si>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</si>
  <si>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</si>
  <si>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</si>
  <si>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</si>
  <si>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</si>
  <si>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</si>
  <si>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</si>
  <si>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</si>
  <si>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</si>
  <si>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</si>
  <si>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</si>
  <si>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</si>
  <si>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</si>
  <si>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</si>
  <si>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</si>
  <si>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</si>
  <si>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</si>
  <si>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</si>
  <si>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</si>
  <si>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</si>
  <si>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</si>
  <si>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</si>
  <si>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</si>
  <si>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</si>
  <si>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</si>
  <si>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</si>
  <si>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</si>
  <si>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</si>
  <si>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</si>
  <si>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</si>
  <si>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</si>
  <si>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</si>
  <si>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</si>
  <si>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</si>
  <si>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</si>
  <si>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</si>
  <si>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</si>
  <si>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</si>
  <si>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</si>
  <si>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</si>
  <si>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</si>
  <si>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</si>
  <si>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</si>
  <si>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</si>
  <si>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</si>
  <si>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</si>
  <si>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</si>
  <si>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</si>
  <si>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</si>
  <si>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</si>
  <si>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</si>
  <si>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</si>
  <si>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</si>
  <si>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</si>
  <si>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</si>
  <si>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</si>
  <si>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</si>
  <si>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</si>
  <si>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</si>
  <si>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</si>
  <si>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</si>
  <si>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</si>
  <si>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</si>
  <si>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</si>
  <si>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</si>
  <si>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</si>
  <si>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</si>
  <si>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</si>
  <si>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</si>
  <si>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</si>
  <si>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</si>
  <si>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</si>
  <si>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</si>
  <si>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</si>
  <si>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</si>
  <si>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</si>
  <si>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</si>
  <si>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</si>
  <si>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</si>
  <si>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</si>
  <si>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</si>
  <si>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</si>
  <si>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</si>
  <si>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</si>
  <si>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</si>
  <si>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</si>
  <si>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</si>
  <si>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</si>
  <si>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</si>
  <si>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</si>
  <si>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</si>
  <si>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</si>
  <si>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</si>
  <si>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</si>
  <si>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</si>
  <si>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</si>
  <si>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</si>
  <si>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</si>
  <si>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</si>
  <si>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</si>
  <si>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</si>
  <si>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</si>
  <si>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</si>
  <si>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</si>
  <si>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</si>
  <si>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</si>
  <si>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</si>
  <si>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</si>
  <si>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</si>
  <si>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</si>
  <si>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</si>
  <si>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</si>
  <si>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</si>
  <si>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</si>
  <si>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</si>
  <si>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</si>
  <si>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</si>
  <si>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</si>
  <si>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</si>
  <si>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</si>
  <si>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</si>
  <si>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</si>
  <si>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</si>
  <si>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</si>
  <si>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</si>
  <si>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</si>
  <si>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</si>
  <si>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</si>
  <si>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</si>
  <si>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</si>
  <si>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</si>
  <si>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</si>
  <si>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</si>
  <si>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</si>
  <si>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</si>
  <si>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</si>
  <si>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</si>
  <si>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</si>
  <si>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</si>
  <si>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</si>
  <si>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</si>
  <si>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</si>
  <si>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</si>
  <si>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</si>
  <si>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</si>
  <si>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</si>
  <si>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</si>
  <si>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</si>
  <si>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</si>
  <si>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</si>
  <si>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</si>
  <si>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</si>
  <si>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</si>
  <si>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</si>
  <si>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</si>
  <si>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</si>
  <si>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</si>
  <si>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</si>
  <si>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</si>
  <si>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</si>
  <si>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13=6+11+12</t>
  </si>
  <si>
    <t>14=10+11+12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</si>
  <si>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</si>
  <si>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</si>
  <si>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</si>
  <si>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</si>
  <si>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</si>
  <si>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</si>
  <si>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</si>
  <si>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</si>
  <si>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</si>
  <si>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</si>
  <si>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</si>
  <si>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</si>
  <si>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</si>
  <si>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</si>
  <si>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</si>
  <si>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</si>
  <si>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</si>
  <si>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</si>
  <si>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</si>
  <si>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……………………………………………………………</t>
  </si>
  <si>
    <t>Kemi Adeosun</t>
  </si>
  <si>
    <t>Hon. Minister of Finance</t>
  </si>
  <si>
    <t>Abuja. Nigeria.</t>
  </si>
  <si>
    <t>Cost of Collections - FIRS</t>
  </si>
  <si>
    <t>Cost of Collection - DPR</t>
  </si>
  <si>
    <t>₦</t>
  </si>
  <si>
    <t>Summary of Gross Revenue Allocation by Federation Account Allocation Committee for the Month of April, 2018 Shared in May, 2018</t>
  </si>
  <si>
    <t>Less Refund to First Bank</t>
  </si>
  <si>
    <t>Distribution of Revenue Allocation to State Governments by Federation Account Allocation Committee for the month of April,2018 Shared in May, 2018</t>
  </si>
  <si>
    <t>FCT, ABUJA</t>
  </si>
  <si>
    <t>Total LGCs</t>
  </si>
  <si>
    <t>Summary of Distribution of Revenue Allocation to Local Government Councils by Federation Account Allocation Committee for the month of April, 2018 Shared in May, 2018</t>
  </si>
  <si>
    <t>7=(3+4+5+6)</t>
  </si>
  <si>
    <t>Distribution of Revenue Allocation to FGN by Federation Account Allocation Committee for the Month of April, 2018 Shared in May, 2018</t>
  </si>
  <si>
    <t>Transfer to ECA</t>
  </si>
  <si>
    <t>Distribution of Revenue Allocation to Local Government Councils by Federation Account Allocation Committee for the Month of April, 2018 Shared in May, 2018</t>
  </si>
  <si>
    <r>
      <t xml:space="preserve">*   Other Deductions cover; </t>
    </r>
    <r>
      <rPr>
        <b/>
        <sz val="10"/>
        <rFont val="Times New Roman"/>
        <family val="1"/>
      </rPr>
      <t>National Water Rehabilitation Projects, National Agricultural Technology Support Programme, Salary Bailout,</t>
    </r>
  </si>
  <si>
    <r>
      <t xml:space="preserve">Distribution of </t>
    </r>
    <r>
      <rPr>
        <b/>
        <sz val="14"/>
        <color indexed="8"/>
        <rFont val="Calibri"/>
        <family val="2"/>
      </rPr>
      <t>₦0.</t>
    </r>
    <r>
      <rPr>
        <b/>
        <sz val="14"/>
        <color indexed="8"/>
        <rFont val="Times New Roman"/>
        <family val="1"/>
      </rPr>
      <t>419 Billion Being  ExcessBank Charges Recovered</t>
    </r>
  </si>
  <si>
    <t>7 (4 + 5 +6)</t>
  </si>
  <si>
    <t>Distribution of 0.419 Billion Being  ExcessBank Charges Recovered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</si>
</sst>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\N#,##0.00;&quot;-N&quot;#,##0.00"/>
    <numFmt numFmtId="166" formatCode="_(* #,##0.00_);_(* \(#,##0.00\);_(* &quot;-&quot;_);_(@_)"/>
    <numFmt numFmtId="167" formatCode="_(* #,##0.000_);_(* \(#,##0.000\);_(* &quot;-&quot;??_);_(@_)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b/>
      <u/>
      <sz val="20"/>
      <name val="Arial"/>
      <family val="2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u/>
      <sz val="13"/>
      <name val="Times New Roman"/>
      <family val="1"/>
    </font>
    <font>
      <b/>
      <u/>
      <sz val="14"/>
      <name val="Times New Roman"/>
      <family val="1"/>
    </font>
    <font>
      <b/>
      <sz val="10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b/>
      <sz val="14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9" fillId="0" borderId="0"/>
  </cellStyleXfs>
  <cellXfs count="14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2" fillId="0" borderId="1" xfId="0" applyNumberFormat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0" fontId="7" fillId="0" borderId="0" xfId="0" applyFont="1"/>
    <xf numFmtId="0" fontId="2" fillId="0" borderId="6" xfId="0" applyFont="1" applyFill="1" applyBorder="1" applyAlignment="1">
      <alignment vertical="center"/>
    </xf>
    <xf numFmtId="0" fontId="8" fillId="0" borderId="0" xfId="0" applyFont="1" applyFill="1" applyBorder="1"/>
    <xf numFmtId="0" fontId="4" fillId="0" borderId="0" xfId="0" applyFont="1" applyAlignment="1">
      <alignment horizontal="center"/>
    </xf>
    <xf numFmtId="43" fontId="0" fillId="0" borderId="0" xfId="0" applyNumberFormat="1"/>
    <xf numFmtId="0" fontId="2" fillId="2" borderId="0" xfId="0" applyFont="1" applyFill="1"/>
    <xf numFmtId="0" fontId="0" fillId="3" borderId="0" xfId="0" applyFill="1" applyProtection="1">
      <protection locked="0"/>
    </xf>
    <xf numFmtId="17" fontId="0" fillId="0" borderId="0" xfId="0" applyNumberFormat="1"/>
    <xf numFmtId="17" fontId="5" fillId="3" borderId="0" xfId="0" applyNumberFormat="1" applyFont="1" applyFill="1" applyAlignment="1"/>
    <xf numFmtId="2" fontId="0" fillId="0" borderId="0" xfId="0" applyNumberFormat="1"/>
    <xf numFmtId="0" fontId="5" fillId="0" borderId="0" xfId="0" applyFont="1" applyAlignment="1"/>
    <xf numFmtId="0" fontId="0" fillId="0" borderId="0" xfId="0" applyAlignment="1"/>
    <xf numFmtId="0" fontId="11" fillId="0" borderId="0" xfId="0" applyFont="1" applyBorder="1" applyAlignment="1"/>
    <xf numFmtId="43" fontId="13" fillId="0" borderId="1" xfId="1" applyFont="1" applyFill="1" applyBorder="1" applyAlignment="1">
      <alignment horizontal="right" wrapText="1"/>
    </xf>
    <xf numFmtId="43" fontId="15" fillId="0" borderId="1" xfId="1" applyFont="1" applyFill="1" applyBorder="1" applyAlignment="1">
      <alignment horizontal="right" wrapText="1"/>
    </xf>
    <xf numFmtId="43" fontId="14" fillId="0" borderId="0" xfId="1" applyFont="1" applyFill="1" applyBorder="1" applyAlignment="1"/>
    <xf numFmtId="43" fontId="15" fillId="0" borderId="0" xfId="1" applyFont="1" applyFill="1" applyBorder="1" applyAlignment="1">
      <alignment horizontal="right" wrapText="1"/>
    </xf>
    <xf numFmtId="43" fontId="17" fillId="0" borderId="1" xfId="1" applyFont="1" applyFill="1" applyBorder="1" applyAlignment="1"/>
    <xf numFmtId="0" fontId="20" fillId="0" borderId="0" xfId="0" applyFont="1"/>
    <xf numFmtId="0" fontId="18" fillId="0" borderId="0" xfId="0" applyFont="1" applyAlignment="1">
      <alignment horizontal="right"/>
    </xf>
    <xf numFmtId="0" fontId="20" fillId="0" borderId="0" xfId="0" applyFont="1" applyAlignment="1"/>
    <xf numFmtId="0" fontId="22" fillId="0" borderId="0" xfId="0" applyFont="1" applyAlignment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/>
    <xf numFmtId="0" fontId="20" fillId="0" borderId="0" xfId="0" applyFont="1" applyBorder="1"/>
    <xf numFmtId="0" fontId="18" fillId="0" borderId="3" xfId="0" applyFont="1" applyBorder="1" applyAlignment="1">
      <alignment vertical="center"/>
    </xf>
    <xf numFmtId="0" fontId="18" fillId="0" borderId="5" xfId="0" applyFont="1" applyBorder="1" applyAlignment="1">
      <alignment horizontal="center"/>
    </xf>
    <xf numFmtId="0" fontId="15" fillId="4" borderId="8" xfId="2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5" xfId="0" quotePrefix="1" applyFont="1" applyBorder="1" applyAlignment="1">
      <alignment horizontal="center"/>
    </xf>
    <xf numFmtId="0" fontId="18" fillId="0" borderId="1" xfId="0" quotePrefix="1" applyFont="1" applyBorder="1" applyAlignment="1">
      <alignment horizontal="center"/>
    </xf>
    <xf numFmtId="0" fontId="18" fillId="0" borderId="0" xfId="0" quotePrefix="1" applyFont="1" applyBorder="1" applyAlignment="1">
      <alignment horizontal="center"/>
    </xf>
    <xf numFmtId="0" fontId="16" fillId="0" borderId="1" xfId="0" applyFont="1" applyBorder="1"/>
    <xf numFmtId="43" fontId="18" fillId="0" borderId="0" xfId="1" applyFont="1" applyBorder="1" applyAlignment="1"/>
    <xf numFmtId="43" fontId="18" fillId="0" borderId="0" xfId="1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7" fillId="0" borderId="0" xfId="0" applyFont="1"/>
    <xf numFmtId="164" fontId="17" fillId="0" borderId="0" xfId="0" applyNumberFormat="1" applyFont="1" applyAlignment="1">
      <alignment horizontal="right"/>
    </xf>
    <xf numFmtId="165" fontId="12" fillId="0" borderId="11" xfId="3" applyNumberFormat="1" applyFont="1" applyFill="1" applyBorder="1" applyAlignment="1">
      <alignment horizontal="right" wrapText="1"/>
    </xf>
    <xf numFmtId="43" fontId="18" fillId="0" borderId="0" xfId="1" applyFont="1" applyAlignment="1">
      <alignment horizontal="center"/>
    </xf>
    <xf numFmtId="164" fontId="18" fillId="0" borderId="0" xfId="0" applyNumberFormat="1" applyFont="1" applyAlignment="1">
      <alignment horizontal="right"/>
    </xf>
    <xf numFmtId="43" fontId="20" fillId="0" borderId="0" xfId="0" applyNumberFormat="1" applyFont="1" applyBorder="1"/>
    <xf numFmtId="43" fontId="20" fillId="0" borderId="0" xfId="0" applyNumberFormat="1" applyFont="1"/>
    <xf numFmtId="43" fontId="20" fillId="0" borderId="0" xfId="0" applyNumberFormat="1" applyFont="1" applyFill="1"/>
    <xf numFmtId="0" fontId="20" fillId="0" borderId="0" xfId="0" applyFont="1" applyFill="1"/>
    <xf numFmtId="0" fontId="20" fillId="0" borderId="0" xfId="0" applyFont="1" applyAlignment="1">
      <alignment horizontal="right"/>
    </xf>
    <xf numFmtId="164" fontId="20" fillId="0" borderId="0" xfId="0" applyNumberFormat="1" applyFont="1" applyBorder="1"/>
    <xf numFmtId="0" fontId="24" fillId="0" borderId="0" xfId="0" applyFont="1" applyFill="1" applyBorder="1"/>
    <xf numFmtId="164" fontId="20" fillId="0" borderId="0" xfId="0" applyNumberFormat="1" applyFont="1"/>
    <xf numFmtId="0" fontId="23" fillId="0" borderId="0" xfId="0" applyFont="1"/>
    <xf numFmtId="0" fontId="17" fillId="0" borderId="0" xfId="0" applyFont="1" applyBorder="1"/>
    <xf numFmtId="0" fontId="18" fillId="0" borderId="1" xfId="0" applyFont="1" applyBorder="1" applyAlignment="1">
      <alignment horizontal="center" wrapText="1"/>
    </xf>
    <xf numFmtId="0" fontId="18" fillId="0" borderId="7" xfId="0" applyFont="1" applyFill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17" fillId="0" borderId="1" xfId="0" applyFont="1" applyBorder="1"/>
    <xf numFmtId="0" fontId="17" fillId="0" borderId="1" xfId="0" applyFont="1" applyBorder="1" applyAlignment="1"/>
    <xf numFmtId="43" fontId="17" fillId="0" borderId="6" xfId="1" applyFont="1" applyBorder="1"/>
    <xf numFmtId="43" fontId="17" fillId="0" borderId="1" xfId="1" applyFont="1" applyBorder="1"/>
    <xf numFmtId="43" fontId="17" fillId="0" borderId="0" xfId="1" applyFont="1" applyBorder="1"/>
    <xf numFmtId="43" fontId="17" fillId="0" borderId="0" xfId="0" applyNumberFormat="1" applyFont="1" applyBorder="1"/>
    <xf numFmtId="0" fontId="18" fillId="0" borderId="5" xfId="0" applyFont="1" applyBorder="1" applyAlignment="1"/>
    <xf numFmtId="43" fontId="18" fillId="0" borderId="6" xfId="1" applyFont="1" applyBorder="1"/>
    <xf numFmtId="43" fontId="18" fillId="0" borderId="0" xfId="1" applyFont="1" applyBorder="1"/>
    <xf numFmtId="43" fontId="18" fillId="0" borderId="12" xfId="1" applyFont="1" applyBorder="1"/>
    <xf numFmtId="0" fontId="19" fillId="0" borderId="0" xfId="0" applyFont="1" applyAlignment="1">
      <alignment horizontal="center"/>
    </xf>
    <xf numFmtId="43" fontId="20" fillId="0" borderId="1" xfId="1" applyFont="1" applyBorder="1"/>
    <xf numFmtId="43" fontId="20" fillId="0" borderId="1" xfId="0" applyNumberFormat="1" applyFont="1" applyBorder="1"/>
    <xf numFmtId="40" fontId="20" fillId="0" borderId="1" xfId="0" applyNumberFormat="1" applyFont="1" applyBorder="1"/>
    <xf numFmtId="43" fontId="23" fillId="0" borderId="1" xfId="0" applyNumberFormat="1" applyFont="1" applyBorder="1"/>
    <xf numFmtId="43" fontId="23" fillId="0" borderId="2" xfId="0" applyNumberFormat="1" applyFont="1" applyBorder="1"/>
    <xf numFmtId="43" fontId="20" fillId="0" borderId="2" xfId="1" applyFont="1" applyBorder="1"/>
    <xf numFmtId="43" fontId="23" fillId="0" borderId="4" xfId="1" applyFont="1" applyBorder="1"/>
    <xf numFmtId="0" fontId="23" fillId="0" borderId="1" xfId="0" applyFont="1" applyBorder="1" applyAlignment="1">
      <alignment horizontal="center"/>
    </xf>
    <xf numFmtId="0" fontId="20" fillId="0" borderId="1" xfId="0" applyFont="1" applyBorder="1"/>
    <xf numFmtId="0" fontId="23" fillId="0" borderId="1" xfId="0" applyFont="1" applyBorder="1" applyAlignment="1">
      <alignment horizontal="center" wrapText="1"/>
    </xf>
    <xf numFmtId="39" fontId="20" fillId="0" borderId="1" xfId="0" applyNumberFormat="1" applyFont="1" applyBorder="1"/>
    <xf numFmtId="37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wrapText="1"/>
    </xf>
    <xf numFmtId="43" fontId="18" fillId="0" borderId="1" xfId="1" applyFont="1" applyBorder="1"/>
    <xf numFmtId="0" fontId="2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8" fillId="0" borderId="3" xfId="0" applyNumberFormat="1" applyFont="1" applyBorder="1" applyAlignment="1"/>
    <xf numFmtId="166" fontId="17" fillId="0" borderId="6" xfId="1" applyNumberFormat="1" applyFont="1" applyBorder="1"/>
    <xf numFmtId="167" fontId="17" fillId="0" borderId="6" xfId="1" applyNumberFormat="1" applyFont="1" applyBorder="1"/>
    <xf numFmtId="164" fontId="0" fillId="0" borderId="0" xfId="0" applyNumberFormat="1"/>
    <xf numFmtId="0" fontId="18" fillId="0" borderId="0" xfId="0" applyFont="1" applyBorder="1" applyAlignment="1"/>
    <xf numFmtId="0" fontId="18" fillId="0" borderId="0" xfId="0" applyFont="1" applyBorder="1" applyAlignment="1">
      <alignment vertical="center"/>
    </xf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1" fillId="0" borderId="0" xfId="0" applyFont="1" applyBorder="1" applyAlignment="1">
      <alignment horizontal="left" wrapText="1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27" fillId="0" borderId="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23" fillId="0" borderId="5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_FG_1" xfId="3" xr:uid="{00000000-0005-0000-0000-000002000000}"/>
    <cellStyle name="Normal_TOTALDATA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6</v>
      </c>
      <c r="C1">
        <f ca="1">YEAR(NOW())</f>
        <v>2018</v>
      </c>
    </row>
    <row r="2" spans="1:8" ht="23.1" customHeight="1" x14ac:dyDescent="0.2"/>
    <row r="3" spans="1:8" ht="23.1" customHeight="1" x14ac:dyDescent="0.2">
      <c r="B3" t="s">
        <v>796</v>
      </c>
      <c r="F3" t="s">
        <v>797</v>
      </c>
    </row>
    <row r="4" spans="1:8" ht="23.1" customHeight="1" x14ac:dyDescent="0.2">
      <c r="B4" t="s">
        <v>793</v>
      </c>
      <c r="C4" t="s">
        <v>794</v>
      </c>
      <c r="D4" t="s">
        <v>795</v>
      </c>
      <c r="F4" t="s">
        <v>793</v>
      </c>
      <c r="G4" t="s">
        <v>794</v>
      </c>
      <c r="H4" t="s">
        <v>795</v>
      </c>
    </row>
    <row r="5" spans="1:8" ht="23.1" customHeight="1" x14ac:dyDescent="0.2">
      <c r="B5" s="22" t="e">
        <f>IF(G5=1,F5-1,F5)</f>
        <v>#REF!</v>
      </c>
      <c r="C5" s="22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24" t="e">
        <f>LOOKUP(C5,A8:B19)</f>
        <v>#REF!</v>
      </c>
      <c r="F6" s="24" t="e">
        <f>IF(G5=1,LOOKUP(G5,E8:F19),LOOKUP(G5,A8:B19))</f>
        <v>#REF!</v>
      </c>
    </row>
    <row r="8" spans="1:8" x14ac:dyDescent="0.2">
      <c r="A8">
        <v>1</v>
      </c>
      <c r="B8" s="25" t="e">
        <f>D8&amp;"-"&amp;RIGHT(B$5,2)</f>
        <v>#REF!</v>
      </c>
      <c r="D8" s="23" t="s">
        <v>806</v>
      </c>
      <c r="E8">
        <v>1</v>
      </c>
      <c r="F8" s="25" t="e">
        <f>D8&amp;"-"&amp;RIGHT(F$5,2)</f>
        <v>#REF!</v>
      </c>
    </row>
    <row r="9" spans="1:8" x14ac:dyDescent="0.2">
      <c r="A9">
        <v>2</v>
      </c>
      <c r="B9" s="25" t="e">
        <f t="shared" ref="B9:B19" si="0">D9&amp;"-"&amp;RIGHT(B$5,2)</f>
        <v>#REF!</v>
      </c>
      <c r="D9" s="23" t="s">
        <v>807</v>
      </c>
      <c r="E9">
        <v>2</v>
      </c>
      <c r="F9" s="25" t="e">
        <f t="shared" ref="F9:F19" si="1">D9&amp;"-"&amp;RIGHT(F$5,2)</f>
        <v>#REF!</v>
      </c>
    </row>
    <row r="10" spans="1:8" x14ac:dyDescent="0.2">
      <c r="A10">
        <v>3</v>
      </c>
      <c r="B10" s="25" t="e">
        <f t="shared" si="0"/>
        <v>#REF!</v>
      </c>
      <c r="D10" s="23" t="s">
        <v>808</v>
      </c>
      <c r="E10">
        <v>3</v>
      </c>
      <c r="F10" s="25" t="e">
        <f t="shared" si="1"/>
        <v>#REF!</v>
      </c>
    </row>
    <row r="11" spans="1:8" x14ac:dyDescent="0.2">
      <c r="A11">
        <v>4</v>
      </c>
      <c r="B11" s="25" t="e">
        <f t="shared" si="0"/>
        <v>#REF!</v>
      </c>
      <c r="D11" s="23" t="s">
        <v>809</v>
      </c>
      <c r="E11">
        <v>4</v>
      </c>
      <c r="F11" s="25" t="e">
        <f t="shared" si="1"/>
        <v>#REF!</v>
      </c>
    </row>
    <row r="12" spans="1:8" x14ac:dyDescent="0.2">
      <c r="A12">
        <v>5</v>
      </c>
      <c r="B12" s="25" t="e">
        <f t="shared" si="0"/>
        <v>#REF!</v>
      </c>
      <c r="D12" s="23" t="s">
        <v>798</v>
      </c>
      <c r="E12">
        <v>5</v>
      </c>
      <c r="F12" s="25" t="e">
        <f t="shared" si="1"/>
        <v>#REF!</v>
      </c>
    </row>
    <row r="13" spans="1:8" x14ac:dyDescent="0.2">
      <c r="A13">
        <v>6</v>
      </c>
      <c r="B13" s="25" t="e">
        <f t="shared" si="0"/>
        <v>#REF!</v>
      </c>
      <c r="D13" s="23" t="s">
        <v>799</v>
      </c>
      <c r="E13">
        <v>6</v>
      </c>
      <c r="F13" s="25" t="e">
        <f t="shared" si="1"/>
        <v>#REF!</v>
      </c>
    </row>
    <row r="14" spans="1:8" x14ac:dyDescent="0.2">
      <c r="A14">
        <v>7</v>
      </c>
      <c r="B14" s="25" t="e">
        <f t="shared" si="0"/>
        <v>#REF!</v>
      </c>
      <c r="D14" s="23" t="s">
        <v>800</v>
      </c>
      <c r="E14">
        <v>7</v>
      </c>
      <c r="F14" s="25" t="e">
        <f t="shared" si="1"/>
        <v>#REF!</v>
      </c>
    </row>
    <row r="15" spans="1:8" x14ac:dyDescent="0.2">
      <c r="A15">
        <v>8</v>
      </c>
      <c r="B15" s="25" t="e">
        <f t="shared" si="0"/>
        <v>#REF!</v>
      </c>
      <c r="D15" s="23" t="s">
        <v>801</v>
      </c>
      <c r="E15">
        <v>8</v>
      </c>
      <c r="F15" s="25" t="e">
        <f t="shared" si="1"/>
        <v>#REF!</v>
      </c>
    </row>
    <row r="16" spans="1:8" x14ac:dyDescent="0.2">
      <c r="A16">
        <v>9</v>
      </c>
      <c r="B16" s="25" t="e">
        <f t="shared" si="0"/>
        <v>#REF!</v>
      </c>
      <c r="D16" s="23" t="s">
        <v>802</v>
      </c>
      <c r="E16">
        <v>9</v>
      </c>
      <c r="F16" s="25" t="e">
        <f t="shared" si="1"/>
        <v>#REF!</v>
      </c>
    </row>
    <row r="17" spans="1:6" x14ac:dyDescent="0.2">
      <c r="A17">
        <v>10</v>
      </c>
      <c r="B17" s="25" t="e">
        <f t="shared" si="0"/>
        <v>#REF!</v>
      </c>
      <c r="D17" s="23" t="s">
        <v>803</v>
      </c>
      <c r="E17">
        <v>10</v>
      </c>
      <c r="F17" s="25" t="e">
        <f t="shared" si="1"/>
        <v>#REF!</v>
      </c>
    </row>
    <row r="18" spans="1:6" x14ac:dyDescent="0.2">
      <c r="A18">
        <v>11</v>
      </c>
      <c r="B18" s="25" t="e">
        <f t="shared" si="0"/>
        <v>#REF!</v>
      </c>
      <c r="D18" s="23" t="s">
        <v>804</v>
      </c>
      <c r="E18">
        <v>11</v>
      </c>
      <c r="F18" s="25" t="e">
        <f t="shared" si="1"/>
        <v>#REF!</v>
      </c>
    </row>
    <row r="19" spans="1:6" x14ac:dyDescent="0.2">
      <c r="A19">
        <v>12</v>
      </c>
      <c r="B19" s="25" t="e">
        <f t="shared" si="0"/>
        <v>#REF!</v>
      </c>
      <c r="D19" s="23" t="s">
        <v>805</v>
      </c>
      <c r="E19">
        <v>12</v>
      </c>
      <c r="F19" s="25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9"/>
  <sheetViews>
    <sheetView zoomScale="98" zoomScaleNormal="98" workbookViewId="0">
      <selection sqref="A1:XFD2"/>
    </sheetView>
  </sheetViews>
  <sheetFormatPr defaultRowHeight="12.75" x14ac:dyDescent="0.2"/>
  <cols>
    <col min="1" max="1" width="6.28515625" customWidth="1"/>
    <col min="2" max="2" width="40.85546875" customWidth="1"/>
    <col min="3" max="3" width="28.28515625" customWidth="1"/>
    <col min="4" max="4" width="25" customWidth="1"/>
    <col min="5" max="5" width="24.5703125" customWidth="1"/>
    <col min="6" max="6" width="27.5703125" customWidth="1"/>
    <col min="7" max="7" width="28.42578125" bestFit="1" customWidth="1"/>
    <col min="8" max="8" width="26" customWidth="1"/>
    <col min="9" max="9" width="28.85546875" customWidth="1"/>
    <col min="10" max="10" width="25.140625" customWidth="1"/>
    <col min="11" max="11" width="23.42578125" bestFit="1" customWidth="1"/>
    <col min="13" max="14" width="9.140625" hidden="1" customWidth="1"/>
  </cols>
  <sheetData>
    <row r="1" spans="1:16" ht="25.5" x14ac:dyDescent="0.3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26"/>
      <c r="L1" s="26"/>
      <c r="O1" s="26"/>
      <c r="P1" s="26"/>
    </row>
    <row r="2" spans="1:16" ht="18.75" x14ac:dyDescent="0.3">
      <c r="A2" s="34"/>
      <c r="B2" s="34"/>
      <c r="C2" s="34"/>
      <c r="D2" s="35"/>
      <c r="E2" s="35"/>
      <c r="F2" s="35"/>
      <c r="G2" s="36"/>
      <c r="H2" s="36"/>
      <c r="I2" s="36"/>
      <c r="J2" s="36"/>
      <c r="K2" s="27"/>
      <c r="L2" s="27"/>
      <c r="M2" s="27"/>
      <c r="N2" s="27"/>
      <c r="O2" s="27"/>
    </row>
    <row r="3" spans="1:16" ht="26.25" x14ac:dyDescent="0.4">
      <c r="A3" s="112" t="s">
        <v>905</v>
      </c>
      <c r="B3" s="112"/>
      <c r="C3" s="112"/>
      <c r="D3" s="112"/>
      <c r="E3" s="112"/>
      <c r="F3" s="112"/>
      <c r="G3" s="112"/>
      <c r="H3" s="112"/>
      <c r="I3" s="37"/>
      <c r="J3" s="37"/>
      <c r="K3" s="28"/>
      <c r="L3" s="28"/>
      <c r="M3" s="28"/>
      <c r="N3" s="28"/>
      <c r="O3" s="28"/>
      <c r="P3" s="28"/>
    </row>
    <row r="4" spans="1:16" ht="18.75" x14ac:dyDescent="0.3">
      <c r="A4" s="34"/>
      <c r="B4" s="34"/>
      <c r="C4" s="38"/>
      <c r="D4" s="39"/>
      <c r="E4" s="39"/>
      <c r="F4" s="39"/>
      <c r="G4" s="108"/>
      <c r="H4" s="109"/>
      <c r="I4" s="40"/>
      <c r="J4" s="40"/>
    </row>
    <row r="5" spans="1:16" ht="80.25" customHeight="1" x14ac:dyDescent="0.3">
      <c r="A5" s="41" t="s">
        <v>0</v>
      </c>
      <c r="B5" s="104" t="s">
        <v>14</v>
      </c>
      <c r="C5" s="42" t="s">
        <v>881</v>
      </c>
      <c r="D5" s="43" t="s">
        <v>916</v>
      </c>
      <c r="E5" s="44" t="s">
        <v>882</v>
      </c>
      <c r="F5" s="44" t="s">
        <v>883</v>
      </c>
      <c r="G5" s="45"/>
      <c r="H5" s="45"/>
      <c r="I5" s="45"/>
      <c r="J5" s="34"/>
    </row>
    <row r="6" spans="1:16" ht="18.75" x14ac:dyDescent="0.3">
      <c r="A6" s="44"/>
      <c r="B6" s="44"/>
      <c r="C6" s="46" t="s">
        <v>904</v>
      </c>
      <c r="D6" s="46" t="s">
        <v>904</v>
      </c>
      <c r="E6" s="46" t="s">
        <v>904</v>
      </c>
      <c r="F6" s="47" t="s">
        <v>904</v>
      </c>
      <c r="G6" s="48"/>
      <c r="H6" s="48"/>
      <c r="I6" s="48"/>
      <c r="J6" s="34"/>
    </row>
    <row r="7" spans="1:16" ht="18.75" x14ac:dyDescent="0.3">
      <c r="A7" s="49">
        <v>1</v>
      </c>
      <c r="B7" s="49" t="s">
        <v>884</v>
      </c>
      <c r="C7" s="29">
        <v>276314071713.23938</v>
      </c>
      <c r="D7" s="29">
        <v>220664625.16679999</v>
      </c>
      <c r="E7" s="29">
        <v>12510206232.772499</v>
      </c>
      <c r="F7" s="33">
        <f>C7+D7+E7</f>
        <v>289044942571.17871</v>
      </c>
      <c r="G7" s="31"/>
      <c r="H7" s="50"/>
      <c r="I7" s="51"/>
      <c r="J7" s="34"/>
    </row>
    <row r="8" spans="1:16" ht="18.75" x14ac:dyDescent="0.3">
      <c r="A8" s="49">
        <v>2</v>
      </c>
      <c r="B8" s="49" t="s">
        <v>885</v>
      </c>
      <c r="C8" s="29">
        <v>140150189752.8049</v>
      </c>
      <c r="D8" s="29">
        <v>111924046.7816</v>
      </c>
      <c r="E8" s="29">
        <v>41700687442.580002</v>
      </c>
      <c r="F8" s="33">
        <f t="shared" ref="F8:F15" si="0">C8+D8+E8</f>
        <v>181962801242.1665</v>
      </c>
      <c r="G8" s="31"/>
      <c r="H8" s="50"/>
      <c r="I8" s="51"/>
      <c r="J8" s="34"/>
    </row>
    <row r="9" spans="1:16" ht="18.75" x14ac:dyDescent="0.3">
      <c r="A9" s="49">
        <v>3</v>
      </c>
      <c r="B9" s="49" t="s">
        <v>886</v>
      </c>
      <c r="C9" s="29">
        <v>108049921740.56059</v>
      </c>
      <c r="D9" s="29">
        <v>86288748.641499996</v>
      </c>
      <c r="E9" s="29">
        <v>29190481209.802502</v>
      </c>
      <c r="F9" s="33">
        <f t="shared" si="0"/>
        <v>137326691699.00459</v>
      </c>
      <c r="G9" s="31"/>
      <c r="H9" s="50"/>
      <c r="I9" s="51"/>
      <c r="J9" s="34"/>
    </row>
    <row r="10" spans="1:16" ht="18.75" x14ac:dyDescent="0.3">
      <c r="A10" s="49">
        <v>4</v>
      </c>
      <c r="B10" s="49" t="s">
        <v>887</v>
      </c>
      <c r="C10" s="29">
        <v>49755898783.540001</v>
      </c>
      <c r="D10" s="29">
        <v>0</v>
      </c>
      <c r="E10" s="29">
        <v>0</v>
      </c>
      <c r="F10" s="33">
        <f t="shared" si="0"/>
        <v>49755898783.540001</v>
      </c>
      <c r="G10" s="31"/>
      <c r="H10" s="50"/>
      <c r="I10" s="51"/>
      <c r="J10" s="34"/>
    </row>
    <row r="11" spans="1:16" ht="18.75" x14ac:dyDescent="0.3">
      <c r="A11" s="49">
        <v>5</v>
      </c>
      <c r="B11" s="49" t="s">
        <v>888</v>
      </c>
      <c r="C11" s="29">
        <v>4091885752.3899999</v>
      </c>
      <c r="D11" s="29">
        <v>0</v>
      </c>
      <c r="E11" s="29">
        <v>517359337.76999998</v>
      </c>
      <c r="F11" s="33">
        <f t="shared" si="0"/>
        <v>4609245090.1599998</v>
      </c>
      <c r="G11" s="31"/>
      <c r="H11" s="50"/>
      <c r="I11" s="51"/>
      <c r="J11" s="34"/>
    </row>
    <row r="12" spans="1:16" ht="18.75" x14ac:dyDescent="0.3">
      <c r="A12" s="49">
        <v>6</v>
      </c>
      <c r="B12" s="49" t="s">
        <v>913</v>
      </c>
      <c r="C12" s="29">
        <v>24500000000</v>
      </c>
      <c r="D12" s="29">
        <v>0</v>
      </c>
      <c r="E12" s="29">
        <v>0</v>
      </c>
      <c r="F12" s="33">
        <f t="shared" si="0"/>
        <v>24500000000</v>
      </c>
      <c r="G12" s="31"/>
      <c r="H12" s="50"/>
      <c r="I12" s="51"/>
      <c r="J12" s="34"/>
    </row>
    <row r="13" spans="1:16" ht="18.75" x14ac:dyDescent="0.3">
      <c r="A13" s="49">
        <v>7</v>
      </c>
      <c r="B13" s="52" t="s">
        <v>902</v>
      </c>
      <c r="C13" s="29">
        <v>5715365585.1599998</v>
      </c>
      <c r="D13" s="29">
        <v>0</v>
      </c>
      <c r="E13" s="29">
        <v>2957697949.1100001</v>
      </c>
      <c r="F13" s="33">
        <f t="shared" si="0"/>
        <v>8673063534.2700005</v>
      </c>
      <c r="G13" s="31"/>
      <c r="H13" s="50"/>
      <c r="I13" s="51"/>
      <c r="J13" s="34"/>
    </row>
    <row r="14" spans="1:16" ht="18.75" x14ac:dyDescent="0.3">
      <c r="A14" s="49">
        <v>8</v>
      </c>
      <c r="B14" s="49" t="s">
        <v>903</v>
      </c>
      <c r="C14" s="29">
        <v>4061015429.9099998</v>
      </c>
      <c r="D14" s="29">
        <v>0</v>
      </c>
      <c r="E14" s="29">
        <v>0</v>
      </c>
      <c r="F14" s="33">
        <f t="shared" si="0"/>
        <v>4061015429.9099998</v>
      </c>
      <c r="G14" s="31"/>
      <c r="H14" s="50"/>
      <c r="I14" s="51"/>
      <c r="J14" s="34"/>
    </row>
    <row r="15" spans="1:16" ht="18.75" x14ac:dyDescent="0.3">
      <c r="A15" s="49">
        <v>9</v>
      </c>
      <c r="B15" s="49" t="s">
        <v>906</v>
      </c>
      <c r="C15" s="29"/>
      <c r="D15" s="29">
        <v>0</v>
      </c>
      <c r="E15" s="29">
        <v>1089420000</v>
      </c>
      <c r="F15" s="33">
        <f t="shared" si="0"/>
        <v>1089420000</v>
      </c>
      <c r="G15" s="31"/>
      <c r="H15" s="50"/>
      <c r="I15" s="51"/>
      <c r="J15" s="34"/>
    </row>
    <row r="16" spans="1:16" ht="18.75" x14ac:dyDescent="0.3">
      <c r="A16" s="49"/>
      <c r="B16" s="49" t="s">
        <v>883</v>
      </c>
      <c r="C16" s="30">
        <f>SUM(C7:C15)</f>
        <v>612638348757.60498</v>
      </c>
      <c r="D16" s="30">
        <f t="shared" ref="D16:E16" si="1">SUM(D7:D15)</f>
        <v>418877420.58990002</v>
      </c>
      <c r="E16" s="30">
        <f t="shared" si="1"/>
        <v>87965852172.035004</v>
      </c>
      <c r="F16" s="30">
        <f>SUM(F7:F15)</f>
        <v>701023078350.22998</v>
      </c>
      <c r="G16" s="32"/>
      <c r="H16" s="50"/>
      <c r="I16" s="50"/>
      <c r="J16" s="34"/>
    </row>
    <row r="17" spans="1:10" ht="18.75" x14ac:dyDescent="0.3">
      <c r="A17" s="53"/>
      <c r="B17" s="54" t="s">
        <v>889</v>
      </c>
      <c r="C17" s="55"/>
      <c r="D17" s="56"/>
      <c r="E17" s="56"/>
      <c r="F17" s="56"/>
      <c r="G17" s="56"/>
      <c r="H17" s="56"/>
      <c r="I17" s="51"/>
      <c r="J17" s="51"/>
    </row>
    <row r="18" spans="1:10" ht="18.75" x14ac:dyDescent="0.3">
      <c r="A18" s="53"/>
      <c r="B18" s="34"/>
      <c r="C18" s="56"/>
      <c r="D18" s="57"/>
      <c r="E18" s="57"/>
      <c r="F18" s="35"/>
      <c r="G18" s="56"/>
      <c r="H18" s="56"/>
      <c r="I18" s="56"/>
      <c r="J18" s="56"/>
    </row>
    <row r="19" spans="1:10" ht="18.75" x14ac:dyDescent="0.3">
      <c r="A19" s="113" t="s">
        <v>912</v>
      </c>
      <c r="B19" s="113"/>
      <c r="C19" s="113"/>
      <c r="D19" s="113"/>
      <c r="E19" s="113"/>
      <c r="F19" s="113"/>
      <c r="G19" s="113"/>
      <c r="H19" s="113"/>
      <c r="I19" s="113"/>
      <c r="J19" s="113"/>
    </row>
    <row r="20" spans="1:10" ht="18.75" x14ac:dyDescent="0.3">
      <c r="A20" s="53"/>
      <c r="B20" s="53"/>
      <c r="C20" s="53"/>
      <c r="D20" s="53"/>
      <c r="E20" s="53"/>
      <c r="F20" s="53"/>
      <c r="G20" s="53"/>
      <c r="H20" s="53"/>
      <c r="I20" s="53"/>
      <c r="J20" s="53"/>
    </row>
    <row r="21" spans="1:10" ht="18.75" x14ac:dyDescent="0.3">
      <c r="A21" s="44"/>
      <c r="B21" s="44">
        <v>1</v>
      </c>
      <c r="C21" s="44">
        <v>2</v>
      </c>
      <c r="D21" s="44">
        <v>3</v>
      </c>
      <c r="E21" s="44" t="s">
        <v>890</v>
      </c>
      <c r="F21" s="42">
        <v>5</v>
      </c>
      <c r="G21" s="42">
        <v>6</v>
      </c>
      <c r="H21" s="44" t="s">
        <v>917</v>
      </c>
      <c r="I21" s="45"/>
      <c r="J21" s="67"/>
    </row>
    <row r="22" spans="1:10" ht="74.25" customHeight="1" x14ac:dyDescent="0.3">
      <c r="A22" s="68" t="s">
        <v>0</v>
      </c>
      <c r="B22" s="68" t="s">
        <v>14</v>
      </c>
      <c r="C22" s="69" t="s">
        <v>5</v>
      </c>
      <c r="D22" s="68" t="s">
        <v>891</v>
      </c>
      <c r="E22" s="68" t="s">
        <v>12</v>
      </c>
      <c r="F22" s="43" t="s">
        <v>918</v>
      </c>
      <c r="G22" s="70" t="s">
        <v>882</v>
      </c>
      <c r="H22" s="68" t="s">
        <v>13</v>
      </c>
      <c r="I22" s="71"/>
      <c r="J22" s="72"/>
    </row>
    <row r="23" spans="1:10" ht="18.75" x14ac:dyDescent="0.3">
      <c r="A23" s="73"/>
      <c r="B23" s="73"/>
      <c r="C23" s="46" t="s">
        <v>904</v>
      </c>
      <c r="D23" s="46" t="s">
        <v>904</v>
      </c>
      <c r="E23" s="46" t="s">
        <v>904</v>
      </c>
      <c r="F23" s="46" t="s">
        <v>904</v>
      </c>
      <c r="G23" s="46" t="s">
        <v>904</v>
      </c>
      <c r="H23" s="46" t="s">
        <v>904</v>
      </c>
      <c r="I23" s="48"/>
      <c r="J23" s="48"/>
    </row>
    <row r="24" spans="1:10" ht="18.75" x14ac:dyDescent="0.3">
      <c r="A24" s="73">
        <v>1</v>
      </c>
      <c r="B24" s="74" t="s">
        <v>892</v>
      </c>
      <c r="C24" s="76">
        <v>254389378855.2034</v>
      </c>
      <c r="D24" s="105">
        <v>19148925368.32</v>
      </c>
      <c r="E24" s="75">
        <f>C24-D24</f>
        <v>235240453486.88339</v>
      </c>
      <c r="F24" s="75">
        <v>203155548.99000001</v>
      </c>
      <c r="G24" s="75">
        <v>11676192483.921</v>
      </c>
      <c r="H24" s="76">
        <f>E24+F24+G24</f>
        <v>247119801519.79437</v>
      </c>
      <c r="I24" s="77"/>
      <c r="J24" s="78"/>
    </row>
    <row r="25" spans="1:10" ht="18.75" x14ac:dyDescent="0.3">
      <c r="A25" s="73">
        <v>2</v>
      </c>
      <c r="B25" s="74" t="s">
        <v>893</v>
      </c>
      <c r="C25" s="76">
        <v>5245141832.066</v>
      </c>
      <c r="D25" s="75">
        <v>0</v>
      </c>
      <c r="E25" s="75">
        <f t="shared" ref="E25:E28" si="2">C25-D25</f>
        <v>5245141832.066</v>
      </c>
      <c r="F25" s="75">
        <v>4188774.21</v>
      </c>
      <c r="G25" s="75">
        <v>0</v>
      </c>
      <c r="H25" s="76">
        <f t="shared" ref="H25:H28" si="3">E25+F25+G25</f>
        <v>5249330606.276</v>
      </c>
      <c r="I25" s="77"/>
      <c r="J25" s="78"/>
    </row>
    <row r="26" spans="1:10" ht="18.75" x14ac:dyDescent="0.3">
      <c r="A26" s="73">
        <v>3</v>
      </c>
      <c r="B26" s="74" t="s">
        <v>894</v>
      </c>
      <c r="C26" s="76">
        <v>2622570916.033</v>
      </c>
      <c r="D26" s="75">
        <v>0</v>
      </c>
      <c r="E26" s="75">
        <f t="shared" si="2"/>
        <v>2622570916.033</v>
      </c>
      <c r="F26" s="75">
        <v>2094387.1</v>
      </c>
      <c r="G26" s="75">
        <v>0</v>
      </c>
      <c r="H26" s="76">
        <f t="shared" si="3"/>
        <v>2624665303.1329999</v>
      </c>
      <c r="I26" s="77"/>
      <c r="J26" s="78"/>
    </row>
    <row r="27" spans="1:10" ht="18.75" x14ac:dyDescent="0.3">
      <c r="A27" s="73">
        <v>4</v>
      </c>
      <c r="B27" s="74" t="s">
        <v>895</v>
      </c>
      <c r="C27" s="76">
        <v>8811838277.8710003</v>
      </c>
      <c r="D27" s="106">
        <v>0</v>
      </c>
      <c r="E27" s="75">
        <f t="shared" si="2"/>
        <v>8811838277.8710003</v>
      </c>
      <c r="F27" s="75">
        <v>7037140.6699999999</v>
      </c>
      <c r="G27" s="75">
        <v>0</v>
      </c>
      <c r="H27" s="76">
        <f t="shared" si="3"/>
        <v>8818875418.5410004</v>
      </c>
      <c r="I27" s="77"/>
      <c r="J27" s="78"/>
    </row>
    <row r="28" spans="1:10" ht="18.75" x14ac:dyDescent="0.3">
      <c r="A28" s="73">
        <v>5</v>
      </c>
      <c r="B28" s="73" t="s">
        <v>896</v>
      </c>
      <c r="C28" s="76">
        <v>5245141832.066</v>
      </c>
      <c r="D28" s="105">
        <v>36612916.090000004</v>
      </c>
      <c r="E28" s="75">
        <f t="shared" si="2"/>
        <v>5208528915.9759998</v>
      </c>
      <c r="F28" s="75">
        <v>4188774.21</v>
      </c>
      <c r="G28" s="75">
        <v>834013748.85150003</v>
      </c>
      <c r="H28" s="76">
        <f t="shared" si="3"/>
        <v>6046731439.0375004</v>
      </c>
      <c r="I28" s="77"/>
      <c r="J28" s="78"/>
    </row>
    <row r="29" spans="1:10" ht="19.5" thickBot="1" x14ac:dyDescent="0.35">
      <c r="A29" s="73"/>
      <c r="B29" s="79" t="s">
        <v>897</v>
      </c>
      <c r="C29" s="82">
        <f>SUM(C24:C28)</f>
        <v>276314071713.23938</v>
      </c>
      <c r="D29" s="82">
        <f t="shared" ref="D29:G29" si="4">SUM(D24:D28)</f>
        <v>19185538284.41</v>
      </c>
      <c r="E29" s="80">
        <f>C29-D29</f>
        <v>257128533428.82938</v>
      </c>
      <c r="F29" s="82">
        <f t="shared" si="4"/>
        <v>220664625.18000001</v>
      </c>
      <c r="G29" s="82">
        <f t="shared" si="4"/>
        <v>12510206232.772499</v>
      </c>
      <c r="H29" s="82">
        <f>SUM(H24:H28)</f>
        <v>269859404286.78189</v>
      </c>
      <c r="I29" s="81"/>
      <c r="J29" s="81"/>
    </row>
    <row r="30" spans="1:10" ht="13.5" thickTop="1" x14ac:dyDescent="0.2">
      <c r="A30" s="34"/>
      <c r="B30" s="34"/>
      <c r="C30" s="34"/>
      <c r="D30" s="59"/>
      <c r="E30" s="59"/>
      <c r="F30" s="60"/>
      <c r="G30" s="61"/>
      <c r="H30" s="62"/>
      <c r="I30" s="63"/>
      <c r="J30" s="58"/>
    </row>
    <row r="31" spans="1:10" ht="23.25" x14ac:dyDescent="0.35">
      <c r="A31" s="64"/>
      <c r="B31" s="34"/>
      <c r="C31" s="34"/>
      <c r="D31" s="34"/>
      <c r="E31" s="59"/>
      <c r="F31" s="59"/>
      <c r="G31" s="65"/>
      <c r="H31" s="65"/>
      <c r="I31" s="59"/>
      <c r="J31" s="59"/>
    </row>
    <row r="32" spans="1:10" ht="56.25" customHeight="1" x14ac:dyDescent="0.3">
      <c r="A32" s="114"/>
      <c r="B32" s="114"/>
      <c r="C32" s="114"/>
      <c r="D32" s="114"/>
      <c r="E32" s="114"/>
      <c r="F32" s="114"/>
      <c r="G32" s="114"/>
      <c r="H32" s="114"/>
      <c r="I32" s="114"/>
      <c r="J32" s="114"/>
    </row>
    <row r="33" spans="1:10" x14ac:dyDescent="0.2">
      <c r="A33" s="34"/>
      <c r="B33" s="66"/>
      <c r="C33" s="66"/>
      <c r="D33" s="66"/>
      <c r="E33" s="66"/>
      <c r="F33" s="66"/>
      <c r="G33" s="34"/>
      <c r="H33" s="34"/>
      <c r="I33" s="34"/>
      <c r="J33" s="34"/>
    </row>
    <row r="34" spans="1:10" hidden="1" x14ac:dyDescent="0.2">
      <c r="A34" s="34"/>
      <c r="B34" s="66"/>
      <c r="C34" s="66"/>
      <c r="D34" s="66"/>
      <c r="E34" s="66"/>
      <c r="F34" s="66"/>
      <c r="G34" s="34"/>
      <c r="H34" s="34"/>
      <c r="I34" s="34"/>
      <c r="J34" s="34"/>
    </row>
    <row r="35" spans="1:10" x14ac:dyDescent="0.2">
      <c r="A35" s="34"/>
      <c r="B35" s="66"/>
      <c r="C35" s="66"/>
      <c r="D35" s="66"/>
      <c r="E35" s="66"/>
      <c r="F35" s="66"/>
      <c r="G35" s="34"/>
      <c r="H35" s="34"/>
      <c r="I35" s="34"/>
      <c r="J35" s="34"/>
    </row>
    <row r="36" spans="1:10" ht="20.25" x14ac:dyDescent="0.3">
      <c r="A36" s="34"/>
      <c r="B36" s="34"/>
      <c r="C36" s="110" t="s">
        <v>898</v>
      </c>
      <c r="D36" s="110"/>
      <c r="E36" s="110"/>
      <c r="F36" s="110"/>
      <c r="G36" s="110"/>
      <c r="H36" s="34"/>
      <c r="I36" s="34"/>
      <c r="J36" s="34"/>
    </row>
    <row r="37" spans="1:10" ht="20.25" x14ac:dyDescent="0.3">
      <c r="A37" s="34"/>
      <c r="B37" s="34"/>
      <c r="C37" s="115" t="s">
        <v>899</v>
      </c>
      <c r="D37" s="115"/>
      <c r="E37" s="115"/>
      <c r="F37" s="115"/>
      <c r="G37" s="115"/>
      <c r="H37" s="34"/>
      <c r="I37" s="34"/>
      <c r="J37" s="34"/>
    </row>
    <row r="38" spans="1:10" ht="20.25" x14ac:dyDescent="0.3">
      <c r="A38" s="34"/>
      <c r="B38" s="34"/>
      <c r="C38" s="110" t="s">
        <v>900</v>
      </c>
      <c r="D38" s="110"/>
      <c r="E38" s="110"/>
      <c r="F38" s="110"/>
      <c r="G38" s="110"/>
      <c r="H38" s="34"/>
      <c r="I38" s="34"/>
      <c r="J38" s="34"/>
    </row>
    <row r="39" spans="1:10" ht="20.25" x14ac:dyDescent="0.3">
      <c r="A39" s="34"/>
      <c r="B39" s="34"/>
      <c r="C39" s="110" t="s">
        <v>901</v>
      </c>
      <c r="D39" s="110"/>
      <c r="E39" s="110"/>
      <c r="F39" s="110"/>
      <c r="G39" s="110"/>
      <c r="H39" s="34"/>
      <c r="I39" s="34"/>
      <c r="J39" s="34"/>
    </row>
  </sheetData>
  <mergeCells count="8">
    <mergeCell ref="C38:G38"/>
    <mergeCell ref="C39:G39"/>
    <mergeCell ref="A1:J1"/>
    <mergeCell ref="A3:H3"/>
    <mergeCell ref="A19:J19"/>
    <mergeCell ref="A32:J32"/>
    <mergeCell ref="C36:G36"/>
    <mergeCell ref="C37:G37"/>
  </mergeCells>
  <pageMargins left="0.7" right="0.7" top="0.75" bottom="0.75" header="0.3" footer="0.3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P54"/>
  <sheetViews>
    <sheetView zoomScale="80" zoomScaleNormal="80" workbookViewId="0">
      <pane xSplit="3" ySplit="9" topLeftCell="F10" activePane="bottomRight" state="frozen"/>
      <selection pane="topRight" activeCell="D1" sqref="D1"/>
      <selection pane="bottomLeft" activeCell="A10" sqref="A10"/>
      <selection pane="bottomRight" activeCell="A2" sqref="A1:XFD2"/>
    </sheetView>
  </sheetViews>
  <sheetFormatPr defaultRowHeight="12.75" x14ac:dyDescent="0.2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19.5703125" customWidth="1"/>
    <col min="11" max="11" width="16.85546875" customWidth="1"/>
    <col min="12" max="12" width="22" bestFit="1" customWidth="1"/>
    <col min="13" max="13" width="24.140625" bestFit="1" customWidth="1"/>
    <col min="14" max="14" width="20.140625" bestFit="1" customWidth="1"/>
    <col min="15" max="15" width="4.28515625" bestFit="1" customWidth="1"/>
  </cols>
  <sheetData>
    <row r="1" spans="1:16" ht="25.5" hidden="1" x14ac:dyDescent="0.3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6" ht="24.95" customHeight="1" x14ac:dyDescent="0.4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1:16" ht="24.95" customHeight="1" x14ac:dyDescent="0.3">
      <c r="A3" s="34"/>
      <c r="B3" s="34"/>
      <c r="C3" s="34"/>
      <c r="D3" s="34"/>
      <c r="E3" s="34"/>
      <c r="F3" s="34"/>
      <c r="G3" s="34"/>
      <c r="H3" s="53" t="s">
        <v>17</v>
      </c>
      <c r="I3" s="59"/>
      <c r="J3" s="34"/>
      <c r="K3" s="34"/>
      <c r="L3" s="34"/>
      <c r="M3" s="34"/>
      <c r="N3" s="34"/>
      <c r="O3" s="34"/>
    </row>
    <row r="4" spans="1:16" ht="24.95" customHeight="1" x14ac:dyDescent="0.3">
      <c r="A4" s="117" t="s">
        <v>907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34"/>
    </row>
    <row r="5" spans="1:16" ht="24.95" customHeight="1" x14ac:dyDescent="0.3">
      <c r="A5" s="40"/>
      <c r="B5" s="40"/>
      <c r="C5" s="4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40"/>
    </row>
    <row r="6" spans="1:16" ht="24.95" customHeight="1" x14ac:dyDescent="0.2">
      <c r="A6" s="91">
        <v>1</v>
      </c>
      <c r="B6" s="91">
        <v>2</v>
      </c>
      <c r="C6" s="91">
        <v>3</v>
      </c>
      <c r="D6" s="91">
        <v>4</v>
      </c>
      <c r="E6" s="91">
        <v>5</v>
      </c>
      <c r="F6" s="91" t="s">
        <v>6</v>
      </c>
      <c r="G6" s="91">
        <v>7</v>
      </c>
      <c r="H6" s="91">
        <v>8</v>
      </c>
      <c r="I6" s="91">
        <v>9</v>
      </c>
      <c r="J6" s="91" t="s">
        <v>7</v>
      </c>
      <c r="K6" s="91">
        <v>11</v>
      </c>
      <c r="L6" s="91">
        <v>12</v>
      </c>
      <c r="M6" s="91" t="s">
        <v>877</v>
      </c>
      <c r="N6" s="91" t="s">
        <v>878</v>
      </c>
      <c r="O6" s="92"/>
    </row>
    <row r="7" spans="1:16" ht="24.95" customHeight="1" x14ac:dyDescent="0.2">
      <c r="A7" s="118" t="s">
        <v>0</v>
      </c>
      <c r="B7" s="118" t="s">
        <v>14</v>
      </c>
      <c r="C7" s="118" t="s">
        <v>1</v>
      </c>
      <c r="D7" s="118" t="s">
        <v>5</v>
      </c>
      <c r="E7" s="118" t="s">
        <v>21</v>
      </c>
      <c r="F7" s="118" t="s">
        <v>2</v>
      </c>
      <c r="G7" s="125" t="s">
        <v>19</v>
      </c>
      <c r="H7" s="126"/>
      <c r="I7" s="127"/>
      <c r="J7" s="118" t="s">
        <v>12</v>
      </c>
      <c r="K7" s="121" t="s">
        <v>918</v>
      </c>
      <c r="L7" s="118" t="s">
        <v>60</v>
      </c>
      <c r="M7" s="118" t="s">
        <v>20</v>
      </c>
      <c r="N7" s="118" t="s">
        <v>13</v>
      </c>
      <c r="O7" s="118" t="s">
        <v>0</v>
      </c>
    </row>
    <row r="8" spans="1:16" ht="24.95" customHeight="1" x14ac:dyDescent="0.2">
      <c r="A8" s="119"/>
      <c r="B8" s="119"/>
      <c r="C8" s="119"/>
      <c r="D8" s="119"/>
      <c r="E8" s="119"/>
      <c r="F8" s="119"/>
      <c r="G8" s="93" t="s">
        <v>3</v>
      </c>
      <c r="H8" s="93" t="s">
        <v>11</v>
      </c>
      <c r="I8" s="93" t="s">
        <v>810</v>
      </c>
      <c r="J8" s="119"/>
      <c r="K8" s="122"/>
      <c r="L8" s="119"/>
      <c r="M8" s="119"/>
      <c r="N8" s="119"/>
      <c r="O8" s="119"/>
    </row>
    <row r="9" spans="1:16" ht="24.95" customHeight="1" x14ac:dyDescent="0.3">
      <c r="A9" s="92"/>
      <c r="B9" s="92"/>
      <c r="C9" s="92"/>
      <c r="D9" s="46" t="s">
        <v>904</v>
      </c>
      <c r="E9" s="46" t="s">
        <v>904</v>
      </c>
      <c r="F9" s="46" t="s">
        <v>904</v>
      </c>
      <c r="G9" s="46" t="s">
        <v>904</v>
      </c>
      <c r="H9" s="46" t="s">
        <v>904</v>
      </c>
      <c r="I9" s="46" t="s">
        <v>904</v>
      </c>
      <c r="J9" s="46" t="s">
        <v>904</v>
      </c>
      <c r="K9" s="46" t="s">
        <v>904</v>
      </c>
      <c r="L9" s="46" t="s">
        <v>904</v>
      </c>
      <c r="M9" s="46" t="s">
        <v>904</v>
      </c>
      <c r="N9" s="46" t="s">
        <v>904</v>
      </c>
      <c r="O9" s="92"/>
    </row>
    <row r="10" spans="1:16" ht="24.95" customHeight="1" x14ac:dyDescent="0.2">
      <c r="A10" s="92">
        <v>1</v>
      </c>
      <c r="B10" s="94" t="s">
        <v>23</v>
      </c>
      <c r="C10" s="95">
        <v>17</v>
      </c>
      <c r="D10" s="84">
        <v>3460775621.8367</v>
      </c>
      <c r="E10" s="84">
        <v>674720793.74300003</v>
      </c>
      <c r="F10" s="85">
        <f>D10+E10</f>
        <v>4135496415.5797</v>
      </c>
      <c r="G10" s="86">
        <v>38081181</v>
      </c>
      <c r="H10" s="86">
        <v>0</v>
      </c>
      <c r="I10" s="84">
        <v>432102232.25999999</v>
      </c>
      <c r="J10" s="87">
        <f>F10-G10-H10-I10</f>
        <v>3665313002.3197002</v>
      </c>
      <c r="K10" s="85">
        <v>2763778.0104999999</v>
      </c>
      <c r="L10" s="87">
        <v>878825013.61290002</v>
      </c>
      <c r="M10" s="88">
        <f>F10+K10+L10</f>
        <v>5017085207.2031002</v>
      </c>
      <c r="N10" s="89">
        <f>J10+K10+L10</f>
        <v>4546901793.9431</v>
      </c>
      <c r="O10" s="92">
        <v>1</v>
      </c>
    </row>
    <row r="11" spans="1:16" ht="24.95" customHeight="1" x14ac:dyDescent="0.2">
      <c r="A11" s="92">
        <v>2</v>
      </c>
      <c r="B11" s="94" t="s">
        <v>24</v>
      </c>
      <c r="C11" s="96">
        <v>21</v>
      </c>
      <c r="D11" s="84">
        <v>3681670124.5647998</v>
      </c>
      <c r="E11" s="84">
        <v>0</v>
      </c>
      <c r="F11" s="85">
        <f t="shared" ref="F11:F45" si="0">D11+E11</f>
        <v>3681670124.5647998</v>
      </c>
      <c r="G11" s="86">
        <v>34494617.659999996</v>
      </c>
      <c r="H11" s="86">
        <v>0</v>
      </c>
      <c r="I11" s="84">
        <v>461215592.5</v>
      </c>
      <c r="J11" s="87">
        <f t="shared" ref="J11:J45" si="1">F11-G11-H11-I11</f>
        <v>3185959914.4047999</v>
      </c>
      <c r="K11" s="85">
        <v>2940184.5262000002</v>
      </c>
      <c r="L11" s="87">
        <v>897005364.08200002</v>
      </c>
      <c r="M11" s="88">
        <f t="shared" ref="M11:M45" si="2">F11+K11+L11</f>
        <v>4581615673.1729994</v>
      </c>
      <c r="N11" s="89">
        <f t="shared" ref="N11:N45" si="3">J11+K11+L11</f>
        <v>4085905463.0129995</v>
      </c>
      <c r="O11" s="92">
        <v>2</v>
      </c>
    </row>
    <row r="12" spans="1:16" ht="24.95" customHeight="1" x14ac:dyDescent="0.2">
      <c r="A12" s="92">
        <v>3</v>
      </c>
      <c r="B12" s="94" t="s">
        <v>25</v>
      </c>
      <c r="C12" s="96">
        <v>31</v>
      </c>
      <c r="D12" s="84">
        <v>3715883595.6936998</v>
      </c>
      <c r="E12" s="84">
        <v>11716440592.1544</v>
      </c>
      <c r="F12" s="85">
        <f t="shared" si="0"/>
        <v>15432324187.848099</v>
      </c>
      <c r="G12" s="86">
        <v>123674997.53</v>
      </c>
      <c r="H12" s="86">
        <v>0</v>
      </c>
      <c r="I12" s="84">
        <v>1041089532.95</v>
      </c>
      <c r="J12" s="87">
        <f t="shared" si="1"/>
        <v>14267559657.368097</v>
      </c>
      <c r="K12" s="85">
        <v>2967507.4298999999</v>
      </c>
      <c r="L12" s="87">
        <v>971429691.61430001</v>
      </c>
      <c r="M12" s="88">
        <f t="shared" si="2"/>
        <v>16406721386.892298</v>
      </c>
      <c r="N12" s="89">
        <f t="shared" si="3"/>
        <v>15241956856.412296</v>
      </c>
      <c r="O12" s="92">
        <v>3</v>
      </c>
    </row>
    <row r="13" spans="1:16" ht="24.95" customHeight="1" x14ac:dyDescent="0.2">
      <c r="A13" s="92">
        <v>4</v>
      </c>
      <c r="B13" s="94" t="s">
        <v>26</v>
      </c>
      <c r="C13" s="96">
        <v>21</v>
      </c>
      <c r="D13" s="84">
        <v>3674772949.0256</v>
      </c>
      <c r="E13" s="84">
        <v>0</v>
      </c>
      <c r="F13" s="85">
        <f t="shared" si="0"/>
        <v>3674772949.0256</v>
      </c>
      <c r="G13" s="86">
        <v>37508528.229999997</v>
      </c>
      <c r="H13" s="86">
        <v>0</v>
      </c>
      <c r="I13" s="84">
        <v>89972595.590000004</v>
      </c>
      <c r="J13" s="87">
        <f t="shared" si="1"/>
        <v>3547291825.2055998</v>
      </c>
      <c r="K13" s="85">
        <v>2934676.4366000001</v>
      </c>
      <c r="L13" s="87">
        <v>1006424603.864</v>
      </c>
      <c r="M13" s="88">
        <f t="shared" si="2"/>
        <v>4684132229.3262005</v>
      </c>
      <c r="N13" s="89">
        <f t="shared" si="3"/>
        <v>4556651105.5061998</v>
      </c>
      <c r="O13" s="92">
        <v>4</v>
      </c>
    </row>
    <row r="14" spans="1:16" ht="24.95" customHeight="1" x14ac:dyDescent="0.2">
      <c r="A14" s="92">
        <v>5</v>
      </c>
      <c r="B14" s="94" t="s">
        <v>27</v>
      </c>
      <c r="C14" s="96">
        <v>20</v>
      </c>
      <c r="D14" s="84">
        <v>4420874977.0139999</v>
      </c>
      <c r="E14" s="84">
        <v>0</v>
      </c>
      <c r="F14" s="85">
        <f t="shared" si="0"/>
        <v>4420874977.0139999</v>
      </c>
      <c r="G14" s="86">
        <v>60256569.810000002</v>
      </c>
      <c r="H14" s="86">
        <v>514498140</v>
      </c>
      <c r="I14" s="84">
        <v>597418008.62</v>
      </c>
      <c r="J14" s="87">
        <f t="shared" si="1"/>
        <v>3248702258.5839996</v>
      </c>
      <c r="K14" s="85">
        <v>3530514.0765</v>
      </c>
      <c r="L14" s="87">
        <v>1016470755.3164999</v>
      </c>
      <c r="M14" s="88">
        <f>F14+K14+L14</f>
        <v>5440876246.4069996</v>
      </c>
      <c r="N14" s="89">
        <f t="shared" si="3"/>
        <v>4268703527.9769993</v>
      </c>
      <c r="O14" s="92">
        <v>5</v>
      </c>
    </row>
    <row r="15" spans="1:16" ht="24.95" customHeight="1" x14ac:dyDescent="0.2">
      <c r="A15" s="92">
        <v>6</v>
      </c>
      <c r="B15" s="94" t="s">
        <v>28</v>
      </c>
      <c r="C15" s="96">
        <v>8</v>
      </c>
      <c r="D15" s="84">
        <v>3270190927.7679</v>
      </c>
      <c r="E15" s="84">
        <v>9884240553.6119003</v>
      </c>
      <c r="F15" s="85">
        <f t="shared" si="0"/>
        <v>13154431481.379801</v>
      </c>
      <c r="G15" s="86">
        <v>29964760.699999999</v>
      </c>
      <c r="H15" s="86">
        <v>421546663.22000003</v>
      </c>
      <c r="I15" s="84">
        <v>1191608913.5599999</v>
      </c>
      <c r="J15" s="87">
        <f t="shared" si="1"/>
        <v>11511311143.899801</v>
      </c>
      <c r="K15" s="85">
        <v>2611576.9306000001</v>
      </c>
      <c r="L15" s="87">
        <v>837962132.3664</v>
      </c>
      <c r="M15" s="88">
        <f t="shared" si="2"/>
        <v>13995005190.6768</v>
      </c>
      <c r="N15" s="89">
        <f t="shared" si="3"/>
        <v>12351884853.1968</v>
      </c>
      <c r="O15" s="92">
        <v>6</v>
      </c>
    </row>
    <row r="16" spans="1:16" ht="24.95" customHeight="1" x14ac:dyDescent="0.2">
      <c r="A16" s="92">
        <v>7</v>
      </c>
      <c r="B16" s="94" t="s">
        <v>29</v>
      </c>
      <c r="C16" s="96">
        <v>23</v>
      </c>
      <c r="D16" s="84">
        <v>4144856074.1364999</v>
      </c>
      <c r="E16" s="84">
        <v>0</v>
      </c>
      <c r="F16" s="85">
        <f t="shared" si="0"/>
        <v>4144856074.1364999</v>
      </c>
      <c r="G16" s="86">
        <v>21500012.530000001</v>
      </c>
      <c r="H16" s="86">
        <v>103855987.23</v>
      </c>
      <c r="I16" s="84">
        <v>423541958.63</v>
      </c>
      <c r="J16" s="87">
        <f t="shared" si="1"/>
        <v>3595958115.7464995</v>
      </c>
      <c r="K16" s="85">
        <v>3310085.1734000002</v>
      </c>
      <c r="L16" s="87">
        <v>961867697.20490003</v>
      </c>
      <c r="M16" s="88">
        <f t="shared" si="2"/>
        <v>5110033856.5148001</v>
      </c>
      <c r="N16" s="89">
        <f t="shared" si="3"/>
        <v>4561135898.1247997</v>
      </c>
      <c r="O16" s="92">
        <v>7</v>
      </c>
    </row>
    <row r="17" spans="1:15" ht="24.95" customHeight="1" x14ac:dyDescent="0.2">
      <c r="A17" s="92">
        <v>8</v>
      </c>
      <c r="B17" s="94" t="s">
        <v>30</v>
      </c>
      <c r="C17" s="96">
        <v>27</v>
      </c>
      <c r="D17" s="84">
        <v>4591906514.1753998</v>
      </c>
      <c r="E17" s="84">
        <v>0</v>
      </c>
      <c r="F17" s="85">
        <f t="shared" si="0"/>
        <v>4591906514.1753998</v>
      </c>
      <c r="G17" s="86">
        <v>16388404.869999999</v>
      </c>
      <c r="H17" s="86">
        <v>0</v>
      </c>
      <c r="I17" s="84">
        <v>323071065.25999999</v>
      </c>
      <c r="J17" s="87">
        <f t="shared" si="1"/>
        <v>4252447044.0453997</v>
      </c>
      <c r="K17" s="85">
        <v>3667099.9904999998</v>
      </c>
      <c r="L17" s="87">
        <v>956495645.72710001</v>
      </c>
      <c r="M17" s="88">
        <f t="shared" si="2"/>
        <v>5552069259.8930006</v>
      </c>
      <c r="N17" s="89">
        <f t="shared" si="3"/>
        <v>5212609789.7629995</v>
      </c>
      <c r="O17" s="92">
        <v>8</v>
      </c>
    </row>
    <row r="18" spans="1:15" ht="24.95" customHeight="1" x14ac:dyDescent="0.2">
      <c r="A18" s="92">
        <v>9</v>
      </c>
      <c r="B18" s="94" t="s">
        <v>31</v>
      </c>
      <c r="C18" s="96">
        <v>18</v>
      </c>
      <c r="D18" s="84">
        <v>3716517307.5626998</v>
      </c>
      <c r="E18" s="84">
        <v>0</v>
      </c>
      <c r="F18" s="85">
        <f t="shared" si="0"/>
        <v>3716517307.5626998</v>
      </c>
      <c r="G18" s="86">
        <v>262644574.38</v>
      </c>
      <c r="H18" s="86">
        <v>633134951.91999996</v>
      </c>
      <c r="I18" s="84">
        <v>665694354.44000006</v>
      </c>
      <c r="J18" s="87">
        <f t="shared" si="1"/>
        <v>2155043426.8226995</v>
      </c>
      <c r="K18" s="85">
        <v>2968013.5126999998</v>
      </c>
      <c r="L18" s="87">
        <v>858495090.44939995</v>
      </c>
      <c r="M18" s="88">
        <f t="shared" si="2"/>
        <v>4577980411.5247993</v>
      </c>
      <c r="N18" s="89">
        <f t="shared" si="3"/>
        <v>3016506530.7847996</v>
      </c>
      <c r="O18" s="92">
        <v>9</v>
      </c>
    </row>
    <row r="19" spans="1:15" ht="24.95" customHeight="1" x14ac:dyDescent="0.2">
      <c r="A19" s="92">
        <v>10</v>
      </c>
      <c r="B19" s="94" t="s">
        <v>32</v>
      </c>
      <c r="C19" s="96">
        <v>25</v>
      </c>
      <c r="D19" s="84">
        <v>3752645458.6810002</v>
      </c>
      <c r="E19" s="84">
        <v>14496719181.557301</v>
      </c>
      <c r="F19" s="85">
        <f t="shared" si="0"/>
        <v>18249364640.2383</v>
      </c>
      <c r="G19" s="86">
        <v>25614092.780000001</v>
      </c>
      <c r="H19" s="86">
        <v>1098907642.2</v>
      </c>
      <c r="I19" s="84">
        <v>1177175865.26</v>
      </c>
      <c r="J19" s="87">
        <f t="shared" si="1"/>
        <v>15947667039.998301</v>
      </c>
      <c r="K19" s="85">
        <v>2996865.4813000001</v>
      </c>
      <c r="L19" s="87">
        <v>1065235439.0074</v>
      </c>
      <c r="M19" s="88">
        <f t="shared" si="2"/>
        <v>19317596944.727001</v>
      </c>
      <c r="N19" s="89">
        <f t="shared" si="3"/>
        <v>17015899344.487001</v>
      </c>
      <c r="O19" s="92">
        <v>10</v>
      </c>
    </row>
    <row r="20" spans="1:15" ht="24.95" customHeight="1" x14ac:dyDescent="0.2">
      <c r="A20" s="92">
        <v>11</v>
      </c>
      <c r="B20" s="94" t="s">
        <v>33</v>
      </c>
      <c r="C20" s="96">
        <v>13</v>
      </c>
      <c r="D20" s="84">
        <v>3306500118.9945998</v>
      </c>
      <c r="E20" s="84">
        <v>0</v>
      </c>
      <c r="F20" s="85">
        <f t="shared" si="0"/>
        <v>3306500118.9945998</v>
      </c>
      <c r="G20" s="86">
        <v>34012816.719999999</v>
      </c>
      <c r="H20" s="86">
        <v>0</v>
      </c>
      <c r="I20" s="84">
        <v>307624824.81989998</v>
      </c>
      <c r="J20" s="87">
        <f t="shared" si="1"/>
        <v>2964862477.4547</v>
      </c>
      <c r="K20" s="85">
        <v>2640573.4780000001</v>
      </c>
      <c r="L20" s="87">
        <v>798945696.72829998</v>
      </c>
      <c r="M20" s="88">
        <f t="shared" si="2"/>
        <v>4108086389.2009001</v>
      </c>
      <c r="N20" s="89">
        <f t="shared" si="3"/>
        <v>3766448747.6610003</v>
      </c>
      <c r="O20" s="92">
        <v>11</v>
      </c>
    </row>
    <row r="21" spans="1:15" ht="24.95" customHeight="1" x14ac:dyDescent="0.2">
      <c r="A21" s="92">
        <v>12</v>
      </c>
      <c r="B21" s="94" t="s">
        <v>34</v>
      </c>
      <c r="C21" s="96">
        <v>18</v>
      </c>
      <c r="D21" s="84">
        <v>3455822555.1743002</v>
      </c>
      <c r="E21" s="84">
        <v>1721337177.5775001</v>
      </c>
      <c r="F21" s="85">
        <f t="shared" si="0"/>
        <v>5177159732.7518005</v>
      </c>
      <c r="G21" s="86">
        <v>65767212.710000001</v>
      </c>
      <c r="H21" s="86">
        <v>0</v>
      </c>
      <c r="I21" s="84">
        <v>393356922.11000001</v>
      </c>
      <c r="J21" s="87">
        <f t="shared" si="1"/>
        <v>4718035597.9318008</v>
      </c>
      <c r="K21" s="85">
        <v>2759822.4876999999</v>
      </c>
      <c r="L21" s="87">
        <v>907279312.2069</v>
      </c>
      <c r="M21" s="88">
        <f t="shared" si="2"/>
        <v>6087198867.4464006</v>
      </c>
      <c r="N21" s="89">
        <f t="shared" si="3"/>
        <v>5628074732.6264009</v>
      </c>
      <c r="O21" s="92">
        <v>12</v>
      </c>
    </row>
    <row r="22" spans="1:15" ht="24.95" customHeight="1" x14ac:dyDescent="0.2">
      <c r="A22" s="92">
        <v>13</v>
      </c>
      <c r="B22" s="94" t="s">
        <v>35</v>
      </c>
      <c r="C22" s="96">
        <v>16</v>
      </c>
      <c r="D22" s="84">
        <v>3304634280.2467999</v>
      </c>
      <c r="E22" s="84">
        <v>0</v>
      </c>
      <c r="F22" s="85">
        <f t="shared" si="0"/>
        <v>3304634280.2467999</v>
      </c>
      <c r="G22" s="86">
        <v>50257868.07</v>
      </c>
      <c r="H22" s="86">
        <v>499654808.00999999</v>
      </c>
      <c r="I22" s="84">
        <v>465644314.39999998</v>
      </c>
      <c r="J22" s="87">
        <f t="shared" si="1"/>
        <v>2289077289.7667994</v>
      </c>
      <c r="K22" s="85">
        <v>2639083.4177999999</v>
      </c>
      <c r="L22" s="87">
        <v>808362251.08630002</v>
      </c>
      <c r="M22" s="88">
        <f t="shared" si="2"/>
        <v>4115635614.7508998</v>
      </c>
      <c r="N22" s="89">
        <f t="shared" si="3"/>
        <v>3100078624.2708993</v>
      </c>
      <c r="O22" s="92">
        <v>13</v>
      </c>
    </row>
    <row r="23" spans="1:15" ht="24.95" customHeight="1" x14ac:dyDescent="0.2">
      <c r="A23" s="92">
        <v>14</v>
      </c>
      <c r="B23" s="94" t="s">
        <v>36</v>
      </c>
      <c r="C23" s="96">
        <v>17</v>
      </c>
      <c r="D23" s="84">
        <v>3716838068.0992999</v>
      </c>
      <c r="E23" s="84">
        <v>0</v>
      </c>
      <c r="F23" s="85">
        <f t="shared" si="0"/>
        <v>3716838068.0992999</v>
      </c>
      <c r="G23" s="86">
        <v>50370063.829999998</v>
      </c>
      <c r="H23" s="86">
        <v>0</v>
      </c>
      <c r="I23" s="84">
        <v>206468378.88999999</v>
      </c>
      <c r="J23" s="87">
        <f t="shared" si="1"/>
        <v>3459999625.3793001</v>
      </c>
      <c r="K23" s="85">
        <v>2968269.6723000002</v>
      </c>
      <c r="L23" s="87">
        <v>907350457.64499998</v>
      </c>
      <c r="M23" s="88">
        <f t="shared" si="2"/>
        <v>4627156795.4165993</v>
      </c>
      <c r="N23" s="89">
        <f t="shared" si="3"/>
        <v>4370318352.6966</v>
      </c>
      <c r="O23" s="92">
        <v>14</v>
      </c>
    </row>
    <row r="24" spans="1:15" ht="24.95" customHeight="1" x14ac:dyDescent="0.2">
      <c r="A24" s="92">
        <v>15</v>
      </c>
      <c r="B24" s="94" t="s">
        <v>37</v>
      </c>
      <c r="C24" s="96">
        <v>11</v>
      </c>
      <c r="D24" s="84">
        <v>3481227055.7800999</v>
      </c>
      <c r="E24" s="84">
        <v>0</v>
      </c>
      <c r="F24" s="85">
        <f t="shared" si="0"/>
        <v>3481227055.7800999</v>
      </c>
      <c r="G24" s="86">
        <v>32311814.59</v>
      </c>
      <c r="H24" s="86">
        <v>361446152.47000003</v>
      </c>
      <c r="I24" s="84">
        <v>302954928.63999999</v>
      </c>
      <c r="J24" s="87">
        <f t="shared" si="1"/>
        <v>2784514160.0800996</v>
      </c>
      <c r="K24" s="85">
        <v>2780110.5410000002</v>
      </c>
      <c r="L24" s="87">
        <v>832383960.42439997</v>
      </c>
      <c r="M24" s="88">
        <f t="shared" si="2"/>
        <v>4316391126.7454996</v>
      </c>
      <c r="N24" s="89">
        <f t="shared" si="3"/>
        <v>3619678231.0454993</v>
      </c>
      <c r="O24" s="92">
        <v>15</v>
      </c>
    </row>
    <row r="25" spans="1:15" ht="24.95" customHeight="1" x14ac:dyDescent="0.2">
      <c r="A25" s="92">
        <v>16</v>
      </c>
      <c r="B25" s="94" t="s">
        <v>38</v>
      </c>
      <c r="C25" s="96">
        <v>27</v>
      </c>
      <c r="D25" s="84">
        <v>3842663336.0068002</v>
      </c>
      <c r="E25" s="84">
        <v>379606285.99629998</v>
      </c>
      <c r="F25" s="85">
        <f t="shared" si="0"/>
        <v>4222269622.0031004</v>
      </c>
      <c r="G25" s="86">
        <v>48261551.149999999</v>
      </c>
      <c r="H25" s="86">
        <v>0</v>
      </c>
      <c r="I25" s="84">
        <v>822267522.07000005</v>
      </c>
      <c r="J25" s="87">
        <f t="shared" si="1"/>
        <v>3351740548.7831001</v>
      </c>
      <c r="K25" s="85">
        <v>3068753.8258000002</v>
      </c>
      <c r="L25" s="87">
        <v>963902534.41499996</v>
      </c>
      <c r="M25" s="88">
        <f t="shared" si="2"/>
        <v>5189240910.2439003</v>
      </c>
      <c r="N25" s="89">
        <f t="shared" si="3"/>
        <v>4318711837.0239</v>
      </c>
      <c r="O25" s="92">
        <v>16</v>
      </c>
    </row>
    <row r="26" spans="1:15" ht="24.95" customHeight="1" x14ac:dyDescent="0.2">
      <c r="A26" s="92">
        <v>17</v>
      </c>
      <c r="B26" s="94" t="s">
        <v>39</v>
      </c>
      <c r="C26" s="96">
        <v>27</v>
      </c>
      <c r="D26" s="84">
        <v>4133140879.5015001</v>
      </c>
      <c r="E26" s="84">
        <v>0</v>
      </c>
      <c r="F26" s="85">
        <f t="shared" si="0"/>
        <v>4133140879.5015001</v>
      </c>
      <c r="G26" s="86">
        <v>26900978.82</v>
      </c>
      <c r="H26" s="86">
        <v>0</v>
      </c>
      <c r="I26" s="84">
        <v>163223611.96000001</v>
      </c>
      <c r="J26" s="87">
        <f t="shared" si="1"/>
        <v>3943016288.7214999</v>
      </c>
      <c r="K26" s="85">
        <v>3300729.4101</v>
      </c>
      <c r="L26" s="87">
        <v>1036530748.3162</v>
      </c>
      <c r="M26" s="88">
        <f t="shared" si="2"/>
        <v>5172972357.2278004</v>
      </c>
      <c r="N26" s="89">
        <f t="shared" si="3"/>
        <v>4982847766.4477997</v>
      </c>
      <c r="O26" s="92">
        <v>17</v>
      </c>
    </row>
    <row r="27" spans="1:15" ht="24.95" customHeight="1" x14ac:dyDescent="0.2">
      <c r="A27" s="92">
        <v>18</v>
      </c>
      <c r="B27" s="94" t="s">
        <v>40</v>
      </c>
      <c r="C27" s="96">
        <v>23</v>
      </c>
      <c r="D27" s="84">
        <v>4842455267.7763004</v>
      </c>
      <c r="E27" s="84">
        <v>0</v>
      </c>
      <c r="F27" s="85">
        <f t="shared" si="0"/>
        <v>4842455267.7763004</v>
      </c>
      <c r="G27" s="86">
        <v>187188131.13</v>
      </c>
      <c r="H27" s="86">
        <v>0</v>
      </c>
      <c r="I27" s="84">
        <v>203254936.77000001</v>
      </c>
      <c r="J27" s="87">
        <f t="shared" si="1"/>
        <v>4452012199.8762999</v>
      </c>
      <c r="K27" s="85">
        <v>3867188.4133000001</v>
      </c>
      <c r="L27" s="87">
        <v>1226251438.2066</v>
      </c>
      <c r="M27" s="88">
        <f t="shared" si="2"/>
        <v>6072573894.3962002</v>
      </c>
      <c r="N27" s="89">
        <f t="shared" si="3"/>
        <v>5682130826.4961996</v>
      </c>
      <c r="O27" s="92">
        <v>18</v>
      </c>
    </row>
    <row r="28" spans="1:15" ht="24.95" customHeight="1" x14ac:dyDescent="0.2">
      <c r="A28" s="92">
        <v>19</v>
      </c>
      <c r="B28" s="94" t="s">
        <v>41</v>
      </c>
      <c r="C28" s="96">
        <v>44</v>
      </c>
      <c r="D28" s="84">
        <v>5862331211.5972004</v>
      </c>
      <c r="E28" s="84">
        <v>0</v>
      </c>
      <c r="F28" s="85">
        <f t="shared" si="0"/>
        <v>5862331211.5972004</v>
      </c>
      <c r="G28" s="86">
        <v>55426336.829999998</v>
      </c>
      <c r="H28" s="86">
        <v>0</v>
      </c>
      <c r="I28" s="84">
        <v>478006761.49000001</v>
      </c>
      <c r="J28" s="87">
        <f t="shared" si="1"/>
        <v>5328898113.2772007</v>
      </c>
      <c r="K28" s="85">
        <v>4681662.1079000002</v>
      </c>
      <c r="L28" s="87">
        <v>1571453912.4367001</v>
      </c>
      <c r="M28" s="88">
        <f t="shared" si="2"/>
        <v>7438466786.1417999</v>
      </c>
      <c r="N28" s="89">
        <f t="shared" si="3"/>
        <v>6905033687.8218002</v>
      </c>
      <c r="O28" s="92">
        <v>19</v>
      </c>
    </row>
    <row r="29" spans="1:15" ht="24.95" customHeight="1" x14ac:dyDescent="0.2">
      <c r="A29" s="92">
        <v>20</v>
      </c>
      <c r="B29" s="94" t="s">
        <v>42</v>
      </c>
      <c r="C29" s="96">
        <v>34</v>
      </c>
      <c r="D29" s="84">
        <v>4543139847.3167</v>
      </c>
      <c r="E29" s="84">
        <v>0</v>
      </c>
      <c r="F29" s="85">
        <f t="shared" si="0"/>
        <v>4543139847.3167</v>
      </c>
      <c r="G29" s="86">
        <v>106524126.01000001</v>
      </c>
      <c r="H29" s="86">
        <v>0</v>
      </c>
      <c r="I29" s="84">
        <v>634110803.87</v>
      </c>
      <c r="J29" s="87">
        <f t="shared" si="1"/>
        <v>3802504917.4366999</v>
      </c>
      <c r="K29" s="85">
        <v>3628154.8936999999</v>
      </c>
      <c r="L29" s="87">
        <v>1116364804.7723</v>
      </c>
      <c r="M29" s="88">
        <f t="shared" si="2"/>
        <v>5663132806.9826994</v>
      </c>
      <c r="N29" s="89">
        <f t="shared" si="3"/>
        <v>4922497877.1027002</v>
      </c>
      <c r="O29" s="92">
        <v>20</v>
      </c>
    </row>
    <row r="30" spans="1:15" ht="24.95" customHeight="1" x14ac:dyDescent="0.2">
      <c r="A30" s="92">
        <v>21</v>
      </c>
      <c r="B30" s="94" t="s">
        <v>43</v>
      </c>
      <c r="C30" s="96">
        <v>21</v>
      </c>
      <c r="D30" s="84">
        <v>3902579794.7985001</v>
      </c>
      <c r="E30" s="84">
        <v>0</v>
      </c>
      <c r="F30" s="85">
        <f t="shared" si="0"/>
        <v>3902579794.7985001</v>
      </c>
      <c r="G30" s="86">
        <v>38695926.329999998</v>
      </c>
      <c r="H30" s="86">
        <v>0</v>
      </c>
      <c r="I30" s="84">
        <v>264239440.81</v>
      </c>
      <c r="J30" s="87">
        <f t="shared" si="1"/>
        <v>3599644427.6585002</v>
      </c>
      <c r="K30" s="85">
        <v>3116603.1546999998</v>
      </c>
      <c r="L30" s="87">
        <v>883145425.32029998</v>
      </c>
      <c r="M30" s="88">
        <f t="shared" si="2"/>
        <v>4788841823.2734995</v>
      </c>
      <c r="N30" s="89">
        <f t="shared" si="3"/>
        <v>4485906456.1335001</v>
      </c>
      <c r="O30" s="92">
        <v>21</v>
      </c>
    </row>
    <row r="31" spans="1:15" ht="24.95" customHeight="1" x14ac:dyDescent="0.2">
      <c r="A31" s="92">
        <v>22</v>
      </c>
      <c r="B31" s="94" t="s">
        <v>44</v>
      </c>
      <c r="C31" s="96">
        <v>21</v>
      </c>
      <c r="D31" s="84">
        <v>4084822893.7572999</v>
      </c>
      <c r="E31" s="84">
        <v>0</v>
      </c>
      <c r="F31" s="85">
        <f t="shared" si="0"/>
        <v>4084822893.7572999</v>
      </c>
      <c r="G31" s="86">
        <v>25111709.41</v>
      </c>
      <c r="H31" s="86">
        <v>246132000</v>
      </c>
      <c r="I31" s="84">
        <v>343819851.14999998</v>
      </c>
      <c r="J31" s="87">
        <f t="shared" si="1"/>
        <v>3469759333.1973</v>
      </c>
      <c r="K31" s="85">
        <v>3262142.6304000001</v>
      </c>
      <c r="L31" s="87">
        <v>916737778.82679999</v>
      </c>
      <c r="M31" s="88">
        <f t="shared" si="2"/>
        <v>5004822815.2145004</v>
      </c>
      <c r="N31" s="89">
        <f t="shared" si="3"/>
        <v>4389759254.6545</v>
      </c>
      <c r="O31" s="92">
        <v>22</v>
      </c>
    </row>
    <row r="32" spans="1:15" ht="24.95" customHeight="1" x14ac:dyDescent="0.2">
      <c r="A32" s="92">
        <v>23</v>
      </c>
      <c r="B32" s="94" t="s">
        <v>45</v>
      </c>
      <c r="C32" s="96">
        <v>16</v>
      </c>
      <c r="D32" s="84">
        <v>3289900943.4839001</v>
      </c>
      <c r="E32" s="84">
        <v>0</v>
      </c>
      <c r="F32" s="85">
        <f t="shared" si="0"/>
        <v>3289900943.4839001</v>
      </c>
      <c r="G32" s="86">
        <v>38446982.479999997</v>
      </c>
      <c r="H32" s="86">
        <v>0</v>
      </c>
      <c r="I32" s="84">
        <v>385998701.70999998</v>
      </c>
      <c r="J32" s="87">
        <f t="shared" si="1"/>
        <v>2865455259.2939</v>
      </c>
      <c r="K32" s="85">
        <v>2627317.3640000001</v>
      </c>
      <c r="L32" s="87">
        <v>835956268.56930006</v>
      </c>
      <c r="M32" s="88">
        <f t="shared" si="2"/>
        <v>4128484529.4172001</v>
      </c>
      <c r="N32" s="89">
        <f t="shared" si="3"/>
        <v>3704038845.2272</v>
      </c>
      <c r="O32" s="92">
        <v>23</v>
      </c>
    </row>
    <row r="33" spans="1:15" ht="24.95" customHeight="1" x14ac:dyDescent="0.2">
      <c r="A33" s="92">
        <v>24</v>
      </c>
      <c r="B33" s="94" t="s">
        <v>46</v>
      </c>
      <c r="C33" s="96">
        <v>20</v>
      </c>
      <c r="D33" s="84">
        <v>4951119014.7363005</v>
      </c>
      <c r="E33" s="84">
        <v>0</v>
      </c>
      <c r="F33" s="85">
        <f t="shared" si="0"/>
        <v>4951119014.7363005</v>
      </c>
      <c r="G33" s="86">
        <v>847844680.25</v>
      </c>
      <c r="H33" s="86">
        <v>2000000000</v>
      </c>
      <c r="I33" s="84">
        <v>0</v>
      </c>
      <c r="J33" s="87">
        <f t="shared" si="1"/>
        <v>2103274334.4863005</v>
      </c>
      <c r="K33" s="85">
        <v>3953967.3632</v>
      </c>
      <c r="L33" s="87">
        <v>7855312387.0997</v>
      </c>
      <c r="M33" s="88">
        <f t="shared" si="2"/>
        <v>12810385369.1992</v>
      </c>
      <c r="N33" s="89">
        <f t="shared" si="3"/>
        <v>9962540688.9491997</v>
      </c>
      <c r="O33" s="92">
        <v>24</v>
      </c>
    </row>
    <row r="34" spans="1:15" ht="24.95" customHeight="1" x14ac:dyDescent="0.2">
      <c r="A34" s="92">
        <v>25</v>
      </c>
      <c r="B34" s="94" t="s">
        <v>47</v>
      </c>
      <c r="C34" s="96">
        <v>13</v>
      </c>
      <c r="D34" s="84">
        <v>3408344446.6395998</v>
      </c>
      <c r="E34" s="84">
        <v>0</v>
      </c>
      <c r="F34" s="85">
        <f t="shared" si="0"/>
        <v>3408344446.6395998</v>
      </c>
      <c r="G34" s="86">
        <v>28549784.100000001</v>
      </c>
      <c r="H34" s="86">
        <v>101637860.22</v>
      </c>
      <c r="I34" s="84">
        <v>124304116.61</v>
      </c>
      <c r="J34" s="87">
        <f t="shared" si="1"/>
        <v>3153852685.7096</v>
      </c>
      <c r="K34" s="85">
        <v>2721906.4345999998</v>
      </c>
      <c r="L34" s="87">
        <v>773167301.0467</v>
      </c>
      <c r="M34" s="88">
        <f t="shared" si="2"/>
        <v>4184233654.1208997</v>
      </c>
      <c r="N34" s="89">
        <f t="shared" si="3"/>
        <v>3929741893.1908998</v>
      </c>
      <c r="O34" s="92">
        <v>25</v>
      </c>
    </row>
    <row r="35" spans="1:15" ht="24.95" customHeight="1" x14ac:dyDescent="0.2">
      <c r="A35" s="92">
        <v>26</v>
      </c>
      <c r="B35" s="94" t="s">
        <v>48</v>
      </c>
      <c r="C35" s="96">
        <v>25</v>
      </c>
      <c r="D35" s="84">
        <v>4377866688.5229998</v>
      </c>
      <c r="E35" s="84">
        <v>0</v>
      </c>
      <c r="F35" s="85">
        <f t="shared" si="0"/>
        <v>4377866688.5229998</v>
      </c>
      <c r="G35" s="86">
        <v>33862068.649999999</v>
      </c>
      <c r="H35" s="86">
        <v>275631992.38</v>
      </c>
      <c r="I35" s="84">
        <v>291367337.36000001</v>
      </c>
      <c r="J35" s="87">
        <f t="shared" si="1"/>
        <v>3777005290.1329999</v>
      </c>
      <c r="K35" s="85">
        <v>3496167.625</v>
      </c>
      <c r="L35" s="87">
        <v>947490897.27880001</v>
      </c>
      <c r="M35" s="88">
        <f t="shared" si="2"/>
        <v>5328853753.4267998</v>
      </c>
      <c r="N35" s="89">
        <f t="shared" si="3"/>
        <v>4727992355.0368004</v>
      </c>
      <c r="O35" s="92">
        <v>26</v>
      </c>
    </row>
    <row r="36" spans="1:15" ht="24.95" customHeight="1" x14ac:dyDescent="0.2">
      <c r="A36" s="92">
        <v>27</v>
      </c>
      <c r="B36" s="94" t="s">
        <v>49</v>
      </c>
      <c r="C36" s="96">
        <v>20</v>
      </c>
      <c r="D36" s="84">
        <v>3433658226.8586998</v>
      </c>
      <c r="E36" s="84">
        <v>0</v>
      </c>
      <c r="F36" s="85">
        <f t="shared" si="0"/>
        <v>3433658226.8586998</v>
      </c>
      <c r="G36" s="86">
        <v>69935871.299999997</v>
      </c>
      <c r="H36" s="86">
        <v>0</v>
      </c>
      <c r="I36" s="84">
        <v>1133331119.97</v>
      </c>
      <c r="J36" s="87">
        <f t="shared" si="1"/>
        <v>2230391235.5886993</v>
      </c>
      <c r="K36" s="85">
        <v>2742122.0384999998</v>
      </c>
      <c r="L36" s="87">
        <v>1010317816.2293</v>
      </c>
      <c r="M36" s="88">
        <f t="shared" si="2"/>
        <v>4446718165.1264992</v>
      </c>
      <c r="N36" s="89">
        <f t="shared" si="3"/>
        <v>3243451173.8564992</v>
      </c>
      <c r="O36" s="92">
        <v>27</v>
      </c>
    </row>
    <row r="37" spans="1:15" ht="24.95" customHeight="1" x14ac:dyDescent="0.2">
      <c r="A37" s="92">
        <v>28</v>
      </c>
      <c r="B37" s="94" t="s">
        <v>50</v>
      </c>
      <c r="C37" s="96">
        <v>18</v>
      </c>
      <c r="D37" s="84">
        <v>3440460688.3530998</v>
      </c>
      <c r="E37" s="84">
        <v>1392445041.0067</v>
      </c>
      <c r="F37" s="85">
        <f t="shared" si="0"/>
        <v>4832905729.3598003</v>
      </c>
      <c r="G37" s="86">
        <v>53057456.93</v>
      </c>
      <c r="H37" s="86">
        <v>307710850.69999999</v>
      </c>
      <c r="I37" s="84">
        <v>236499022.94999999</v>
      </c>
      <c r="J37" s="87">
        <f t="shared" si="1"/>
        <v>4235638398.7798004</v>
      </c>
      <c r="K37" s="85">
        <v>2747554.4893</v>
      </c>
      <c r="L37" s="87">
        <v>904549846.25709999</v>
      </c>
      <c r="M37" s="88">
        <f t="shared" si="2"/>
        <v>5740203130.1062002</v>
      </c>
      <c r="N37" s="89">
        <f t="shared" si="3"/>
        <v>5142935799.5262003</v>
      </c>
      <c r="O37" s="92">
        <v>28</v>
      </c>
    </row>
    <row r="38" spans="1:15" ht="24.95" customHeight="1" x14ac:dyDescent="0.2">
      <c r="A38" s="92">
        <v>29</v>
      </c>
      <c r="B38" s="94" t="s">
        <v>51</v>
      </c>
      <c r="C38" s="96">
        <v>30</v>
      </c>
      <c r="D38" s="84">
        <v>3370712446.5405002</v>
      </c>
      <c r="E38" s="84">
        <v>0</v>
      </c>
      <c r="F38" s="85">
        <f t="shared" si="0"/>
        <v>3370712446.5405002</v>
      </c>
      <c r="G38" s="86">
        <v>100711658.43000001</v>
      </c>
      <c r="H38" s="86">
        <v>945881467</v>
      </c>
      <c r="I38" s="84">
        <v>1375047323.53</v>
      </c>
      <c r="J38" s="87">
        <f t="shared" si="1"/>
        <v>949071997.58050036</v>
      </c>
      <c r="K38" s="85">
        <v>2691853.4909999999</v>
      </c>
      <c r="L38" s="87">
        <v>901077177.7299</v>
      </c>
      <c r="M38" s="88">
        <f t="shared" si="2"/>
        <v>4274481477.7614002</v>
      </c>
      <c r="N38" s="89">
        <f t="shared" si="3"/>
        <v>1852841028.8014004</v>
      </c>
      <c r="O38" s="92">
        <v>29</v>
      </c>
    </row>
    <row r="39" spans="1:15" ht="24.95" customHeight="1" x14ac:dyDescent="0.2">
      <c r="A39" s="92">
        <v>30</v>
      </c>
      <c r="B39" s="94" t="s">
        <v>52</v>
      </c>
      <c r="C39" s="96">
        <v>33</v>
      </c>
      <c r="D39" s="84">
        <v>4145314031.3730998</v>
      </c>
      <c r="E39" s="84">
        <v>0</v>
      </c>
      <c r="F39" s="85">
        <f t="shared" si="0"/>
        <v>4145314031.3730998</v>
      </c>
      <c r="G39" s="86">
        <v>122941928.58</v>
      </c>
      <c r="H39" s="86">
        <v>99912935</v>
      </c>
      <c r="I39" s="84">
        <v>399777987.94999999</v>
      </c>
      <c r="J39" s="87">
        <f t="shared" si="1"/>
        <v>3522681179.8431001</v>
      </c>
      <c r="K39" s="85">
        <v>3310450.8983999998</v>
      </c>
      <c r="L39" s="87">
        <v>1359645211.5330999</v>
      </c>
      <c r="M39" s="88">
        <f t="shared" si="2"/>
        <v>5508269693.8045998</v>
      </c>
      <c r="N39" s="89">
        <f t="shared" si="3"/>
        <v>4885636842.2746</v>
      </c>
      <c r="O39" s="92">
        <v>30</v>
      </c>
    </row>
    <row r="40" spans="1:15" ht="24.95" customHeight="1" x14ac:dyDescent="0.2">
      <c r="A40" s="92">
        <v>31</v>
      </c>
      <c r="B40" s="94" t="s">
        <v>53</v>
      </c>
      <c r="C40" s="96">
        <v>17</v>
      </c>
      <c r="D40" s="84">
        <v>3859423967.4205999</v>
      </c>
      <c r="E40" s="84">
        <v>0</v>
      </c>
      <c r="F40" s="85">
        <f t="shared" si="0"/>
        <v>3859423967.4205999</v>
      </c>
      <c r="G40" s="86">
        <v>20264710.649999999</v>
      </c>
      <c r="H40" s="86">
        <v>609914612.08000004</v>
      </c>
      <c r="I40" s="84">
        <v>519359488.18000001</v>
      </c>
      <c r="J40" s="87">
        <f t="shared" si="1"/>
        <v>2709885156.5106001</v>
      </c>
      <c r="K40" s="85">
        <v>3082138.8785999999</v>
      </c>
      <c r="L40" s="87">
        <v>873384289.75800002</v>
      </c>
      <c r="M40" s="88">
        <f t="shared" si="2"/>
        <v>4735890396.0572004</v>
      </c>
      <c r="N40" s="89">
        <f t="shared" si="3"/>
        <v>3586351585.1472001</v>
      </c>
      <c r="O40" s="92">
        <v>31</v>
      </c>
    </row>
    <row r="41" spans="1:15" ht="24.95" customHeight="1" x14ac:dyDescent="0.2">
      <c r="A41" s="92">
        <v>32</v>
      </c>
      <c r="B41" s="94" t="s">
        <v>54</v>
      </c>
      <c r="C41" s="96">
        <v>23</v>
      </c>
      <c r="D41" s="84">
        <v>3985871728.4268999</v>
      </c>
      <c r="E41" s="84">
        <v>9490389157.8880005</v>
      </c>
      <c r="F41" s="85">
        <f t="shared" si="0"/>
        <v>13476260886.314899</v>
      </c>
      <c r="G41" s="86">
        <v>55522490.880000003</v>
      </c>
      <c r="H41" s="86">
        <v>0</v>
      </c>
      <c r="I41" s="84">
        <v>1267549523.03</v>
      </c>
      <c r="J41" s="87">
        <f t="shared" si="1"/>
        <v>12153188872.4049</v>
      </c>
      <c r="K41" s="85">
        <v>3183120.1554999999</v>
      </c>
      <c r="L41" s="87">
        <v>1429183416.2002001</v>
      </c>
      <c r="M41" s="88">
        <f t="shared" si="2"/>
        <v>14908627422.670601</v>
      </c>
      <c r="N41" s="89">
        <f t="shared" si="3"/>
        <v>13585555408.760601</v>
      </c>
      <c r="O41" s="92">
        <v>32</v>
      </c>
    </row>
    <row r="42" spans="1:15" ht="24.95" customHeight="1" x14ac:dyDescent="0.2">
      <c r="A42" s="92">
        <v>33</v>
      </c>
      <c r="B42" s="94" t="s">
        <v>55</v>
      </c>
      <c r="C42" s="96">
        <v>23</v>
      </c>
      <c r="D42" s="84">
        <v>4073199058.1815</v>
      </c>
      <c r="E42" s="84">
        <v>0</v>
      </c>
      <c r="F42" s="85">
        <f t="shared" si="0"/>
        <v>4073199058.1815</v>
      </c>
      <c r="G42" s="86">
        <v>35244761.729999997</v>
      </c>
      <c r="H42" s="86">
        <v>0</v>
      </c>
      <c r="I42" s="84">
        <v>573519483.79999995</v>
      </c>
      <c r="J42" s="87">
        <f t="shared" si="1"/>
        <v>3464434812.6514997</v>
      </c>
      <c r="K42" s="85">
        <v>3252859.8265999998</v>
      </c>
      <c r="L42" s="87">
        <v>918456320.77419996</v>
      </c>
      <c r="M42" s="88">
        <f t="shared" si="2"/>
        <v>4994908238.7823</v>
      </c>
      <c r="N42" s="89">
        <f t="shared" si="3"/>
        <v>4386143993.2523003</v>
      </c>
      <c r="O42" s="92">
        <v>33</v>
      </c>
    </row>
    <row r="43" spans="1:15" ht="24.95" customHeight="1" x14ac:dyDescent="0.2">
      <c r="A43" s="92">
        <v>34</v>
      </c>
      <c r="B43" s="94" t="s">
        <v>56</v>
      </c>
      <c r="C43" s="96">
        <v>16</v>
      </c>
      <c r="D43" s="84">
        <v>3560146158.8354998</v>
      </c>
      <c r="E43" s="84">
        <v>0</v>
      </c>
      <c r="F43" s="85">
        <f t="shared" si="0"/>
        <v>3560146158.8354998</v>
      </c>
      <c r="G43" s="86">
        <v>17865776.940000001</v>
      </c>
      <c r="H43" s="86">
        <v>0</v>
      </c>
      <c r="I43" s="84">
        <v>446352804.32999998</v>
      </c>
      <c r="J43" s="87">
        <f t="shared" si="1"/>
        <v>3095927577.5654998</v>
      </c>
      <c r="K43" s="85">
        <v>2843135.3958999999</v>
      </c>
      <c r="L43" s="87">
        <v>788583496.19889998</v>
      </c>
      <c r="M43" s="88">
        <f t="shared" si="2"/>
        <v>4351572790.4302998</v>
      </c>
      <c r="N43" s="89">
        <f t="shared" si="3"/>
        <v>3887354209.1602993</v>
      </c>
      <c r="O43" s="92">
        <v>34</v>
      </c>
    </row>
    <row r="44" spans="1:15" ht="24.95" customHeight="1" x14ac:dyDescent="0.2">
      <c r="A44" s="92">
        <v>35</v>
      </c>
      <c r="B44" s="94" t="s">
        <v>57</v>
      </c>
      <c r="C44" s="96">
        <v>17</v>
      </c>
      <c r="D44" s="84">
        <v>3670053675.6156998</v>
      </c>
      <c r="E44" s="84">
        <v>0</v>
      </c>
      <c r="F44" s="85">
        <f t="shared" si="0"/>
        <v>3670053675.6156998</v>
      </c>
      <c r="G44" s="86">
        <v>33411095.780000001</v>
      </c>
      <c r="H44" s="86">
        <v>0</v>
      </c>
      <c r="I44" s="84">
        <v>89972595.590000004</v>
      </c>
      <c r="J44" s="87">
        <f t="shared" si="1"/>
        <v>3546669984.2456994</v>
      </c>
      <c r="K44" s="85">
        <v>2930907.6214000001</v>
      </c>
      <c r="L44" s="87">
        <v>807860938.52789998</v>
      </c>
      <c r="M44" s="88">
        <f t="shared" si="2"/>
        <v>4480845521.7649994</v>
      </c>
      <c r="N44" s="89">
        <f t="shared" si="3"/>
        <v>4357461830.3949995</v>
      </c>
      <c r="O44" s="92">
        <v>35</v>
      </c>
    </row>
    <row r="45" spans="1:15" ht="24.95" customHeight="1" thickBot="1" x14ac:dyDescent="0.25">
      <c r="A45" s="92">
        <v>36</v>
      </c>
      <c r="B45" s="94" t="s">
        <v>58</v>
      </c>
      <c r="C45" s="96">
        <v>14</v>
      </c>
      <c r="D45" s="84">
        <v>3677869818.3088002</v>
      </c>
      <c r="E45" s="84">
        <v>0</v>
      </c>
      <c r="F45" s="85">
        <f t="shared" si="0"/>
        <v>3677869818.3088002</v>
      </c>
      <c r="G45" s="86">
        <v>21475442.949999999</v>
      </c>
      <c r="H45" s="86">
        <v>488822936.86000001</v>
      </c>
      <c r="I45" s="84">
        <v>780842346.25999999</v>
      </c>
      <c r="J45" s="87">
        <f t="shared" si="1"/>
        <v>2386729092.2388</v>
      </c>
      <c r="K45" s="85">
        <v>2937149.5987999998</v>
      </c>
      <c r="L45" s="87">
        <v>876782321.74220002</v>
      </c>
      <c r="M45" s="88">
        <f t="shared" si="2"/>
        <v>4557589289.6498003</v>
      </c>
      <c r="N45" s="89">
        <f t="shared" si="3"/>
        <v>3266448563.5798001</v>
      </c>
      <c r="O45" s="92">
        <v>36</v>
      </c>
    </row>
    <row r="46" spans="1:15" ht="24.95" customHeight="1" thickTop="1" thickBot="1" x14ac:dyDescent="0.3">
      <c r="A46" s="92"/>
      <c r="B46" s="123" t="s">
        <v>879</v>
      </c>
      <c r="C46" s="124"/>
      <c r="D46" s="90">
        <f>SUM(D10:D45)</f>
        <v>140150189752.80487</v>
      </c>
      <c r="E46" s="90">
        <f t="shared" ref="E46:N46" si="4">SUM(E10:E45)</f>
        <v>49755898783.535103</v>
      </c>
      <c r="F46" s="90">
        <f t="shared" si="4"/>
        <v>189906088536.34003</v>
      </c>
      <c r="G46" s="90">
        <f t="shared" si="4"/>
        <v>2850090984.7400002</v>
      </c>
      <c r="H46" s="90">
        <f t="shared" si="4"/>
        <v>8708688999.2900009</v>
      </c>
      <c r="I46" s="90">
        <f t="shared" si="4"/>
        <v>18611784267.319901</v>
      </c>
      <c r="J46" s="90">
        <f t="shared" si="4"/>
        <v>159735524284.99005</v>
      </c>
      <c r="K46" s="90">
        <f t="shared" si="4"/>
        <v>111924046.78169999</v>
      </c>
      <c r="L46" s="90">
        <f>SUM(L10:L45)</f>
        <v>41700687442.575012</v>
      </c>
      <c r="M46" s="90">
        <f t="shared" si="4"/>
        <v>231718700025.69669</v>
      </c>
      <c r="N46" s="90">
        <f t="shared" si="4"/>
        <v>201548135774.34677</v>
      </c>
      <c r="O46" s="34"/>
    </row>
    <row r="47" spans="1:15" ht="13.5" thickTop="1" x14ac:dyDescent="0.2">
      <c r="A47" s="34"/>
      <c r="B47" s="34" t="s">
        <v>18</v>
      </c>
      <c r="C47" s="34"/>
      <c r="D47" s="34"/>
      <c r="E47" s="34"/>
      <c r="F47" s="34"/>
      <c r="G47" s="34"/>
      <c r="H47" s="34"/>
      <c r="I47" s="59"/>
      <c r="J47" s="59"/>
      <c r="K47" s="59"/>
      <c r="L47" s="62"/>
      <c r="M47" s="34"/>
      <c r="N47" s="34"/>
      <c r="O47" s="34"/>
    </row>
    <row r="48" spans="1:15" x14ac:dyDescent="0.2">
      <c r="A48" s="34"/>
      <c r="B48" s="34" t="s">
        <v>915</v>
      </c>
      <c r="C48" s="34"/>
      <c r="D48" s="34"/>
      <c r="E48" s="34"/>
      <c r="F48" s="34"/>
      <c r="G48" s="34"/>
      <c r="H48" s="34"/>
      <c r="I48" s="65"/>
      <c r="J48" s="59"/>
      <c r="K48" s="59"/>
      <c r="L48" s="34"/>
      <c r="M48" s="34"/>
      <c r="N48" s="34"/>
      <c r="O48" s="34"/>
    </row>
    <row r="49" spans="1:15" x14ac:dyDescent="0.2">
      <c r="A49" s="34"/>
      <c r="B49" s="34"/>
      <c r="C49" s="66" t="s">
        <v>22</v>
      </c>
      <c r="D49" s="34"/>
      <c r="E49" s="34"/>
      <c r="F49" s="34"/>
      <c r="G49" s="34"/>
      <c r="H49" s="34"/>
      <c r="I49" s="34"/>
      <c r="J49" s="34"/>
      <c r="K49" s="34"/>
      <c r="L49" s="34"/>
      <c r="M49" s="59"/>
      <c r="N49" s="34"/>
      <c r="O49" s="34"/>
    </row>
    <row r="50" spans="1:15" x14ac:dyDescent="0.2">
      <c r="A50" s="34"/>
      <c r="B50" s="34"/>
      <c r="C50" s="66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3" spans="1:15" ht="20.25" x14ac:dyDescent="0.3">
      <c r="A53" s="18"/>
    </row>
    <row r="54" spans="1:15" x14ac:dyDescent="0.2">
      <c r="N54" s="107"/>
    </row>
  </sheetData>
  <mergeCells count="17">
    <mergeCell ref="B46:C46"/>
    <mergeCell ref="G7:I7"/>
    <mergeCell ref="F7:F8"/>
    <mergeCell ref="E7:E8"/>
    <mergeCell ref="D7:D8"/>
    <mergeCell ref="C7:C8"/>
    <mergeCell ref="B7:B8"/>
    <mergeCell ref="A2:P2"/>
    <mergeCell ref="A4:N4"/>
    <mergeCell ref="A7:A8"/>
    <mergeCell ref="O7:O8"/>
    <mergeCell ref="D5:N5"/>
    <mergeCell ref="J7:J8"/>
    <mergeCell ref="L7:L8"/>
    <mergeCell ref="M7:M8"/>
    <mergeCell ref="N7:N8"/>
    <mergeCell ref="K7:K8"/>
  </mergeCells>
  <phoneticPr fontId="3" type="noConversion"/>
  <pageMargins left="0.4" right="0.34" top="0.45" bottom="0.17" header="0.51" footer="0.17"/>
  <pageSetup scale="5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416"/>
  <sheetViews>
    <sheetView topLeftCell="B4" workbookViewId="0">
      <pane xSplit="3" ySplit="3" topLeftCell="E427" activePane="bottomRight" state="frozen"/>
      <selection activeCell="B4" sqref="B4"/>
      <selection pane="topRight" activeCell="E4" sqref="E4"/>
      <selection pane="bottomLeft" activeCell="B7" sqref="B7"/>
      <selection pane="bottomRight" activeCell="B415" sqref="A415:XFD440"/>
    </sheetView>
  </sheetViews>
  <sheetFormatPr defaultRowHeight="12.75" x14ac:dyDescent="0.2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7" width="22" customWidth="1"/>
    <col min="8" max="8" width="18.42578125" customWidth="1"/>
    <col min="9" max="9" width="19.7109375" bestFit="1" customWidth="1"/>
    <col min="10" max="10" width="1.5703125" customWidth="1"/>
    <col min="11" max="11" width="4.7109375" style="13" customWidth="1"/>
    <col min="12" max="12" width="13" customWidth="1"/>
    <col min="13" max="13" width="9.42578125" bestFit="1" customWidth="1"/>
    <col min="14" max="14" width="22.28515625" customWidth="1"/>
    <col min="15" max="15" width="18.7109375" customWidth="1"/>
    <col min="16" max="17" width="21.85546875" customWidth="1"/>
    <col min="18" max="18" width="18.7109375" customWidth="1"/>
    <col min="19" max="19" width="22.140625" bestFit="1" customWidth="1"/>
  </cols>
  <sheetData>
    <row r="1" spans="1:19" ht="26.25" x14ac:dyDescent="0.4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</row>
    <row r="2" spans="1:19" ht="26.25" hidden="1" x14ac:dyDescent="0.4">
      <c r="A2" s="19"/>
      <c r="B2" s="19"/>
      <c r="C2" s="19"/>
      <c r="D2" s="19"/>
      <c r="E2" s="19"/>
      <c r="F2" s="19"/>
      <c r="G2" s="103"/>
      <c r="H2" s="19"/>
      <c r="I2" s="19"/>
      <c r="J2" s="19"/>
      <c r="K2" s="19"/>
      <c r="L2" s="19"/>
      <c r="M2" s="19"/>
      <c r="N2" s="19"/>
      <c r="O2" s="19"/>
      <c r="P2" s="19"/>
      <c r="Q2" s="103"/>
      <c r="R2" s="19"/>
      <c r="S2" s="19"/>
    </row>
    <row r="3" spans="1:19" ht="18" x14ac:dyDescent="0.25">
      <c r="J3" s="16" t="s">
        <v>15</v>
      </c>
    </row>
    <row r="4" spans="1:19" ht="45" customHeight="1" x14ac:dyDescent="0.3">
      <c r="B4" s="139" t="s">
        <v>914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1:19" x14ac:dyDescent="0.2">
      <c r="J5" s="13">
        <v>0</v>
      </c>
    </row>
    <row r="6" spans="1:19" ht="91.5" customHeight="1" x14ac:dyDescent="0.2">
      <c r="A6" s="9" t="s">
        <v>0</v>
      </c>
      <c r="B6" s="2" t="s">
        <v>8</v>
      </c>
      <c r="C6" s="2" t="s">
        <v>0</v>
      </c>
      <c r="D6" s="2" t="s">
        <v>9</v>
      </c>
      <c r="E6" s="2" t="s">
        <v>5</v>
      </c>
      <c r="F6" s="2" t="s">
        <v>880</v>
      </c>
      <c r="G6" s="102" t="s">
        <v>918</v>
      </c>
      <c r="H6" s="2" t="s">
        <v>10</v>
      </c>
      <c r="I6" s="2" t="s">
        <v>16</v>
      </c>
      <c r="J6" s="7"/>
      <c r="K6" s="14"/>
      <c r="L6" s="2" t="s">
        <v>8</v>
      </c>
      <c r="M6" s="2" t="s">
        <v>0</v>
      </c>
      <c r="N6" s="2" t="s">
        <v>9</v>
      </c>
      <c r="O6" s="2" t="s">
        <v>5</v>
      </c>
      <c r="P6" s="2" t="s">
        <v>880</v>
      </c>
      <c r="Q6" s="102" t="s">
        <v>918</v>
      </c>
      <c r="R6" s="2" t="s">
        <v>10</v>
      </c>
      <c r="S6" s="2" t="s">
        <v>16</v>
      </c>
    </row>
    <row r="7" spans="1:19" ht="12.75" customHeight="1" x14ac:dyDescent="0.2">
      <c r="A7" s="1"/>
      <c r="B7" s="1"/>
      <c r="C7" s="1"/>
      <c r="D7" s="1"/>
      <c r="E7" s="3" t="s">
        <v>4</v>
      </c>
      <c r="F7" s="3" t="s">
        <v>4</v>
      </c>
      <c r="G7" s="3" t="s">
        <v>4</v>
      </c>
      <c r="H7" s="3" t="s">
        <v>4</v>
      </c>
      <c r="I7" s="3" t="s">
        <v>4</v>
      </c>
      <c r="J7" s="7"/>
      <c r="K7" s="14"/>
      <c r="L7" s="3"/>
      <c r="M7" s="3"/>
      <c r="N7" s="3"/>
      <c r="O7" s="3" t="s">
        <v>4</v>
      </c>
      <c r="P7" s="3" t="s">
        <v>4</v>
      </c>
      <c r="Q7" s="3" t="s">
        <v>4</v>
      </c>
      <c r="R7" s="3" t="s">
        <v>4</v>
      </c>
      <c r="S7" s="3" t="s">
        <v>4</v>
      </c>
    </row>
    <row r="8" spans="1:19" ht="24.95" customHeight="1" x14ac:dyDescent="0.2">
      <c r="A8" s="137">
        <v>1</v>
      </c>
      <c r="B8" s="131" t="s">
        <v>23</v>
      </c>
      <c r="C8" s="1">
        <v>1</v>
      </c>
      <c r="D8" s="4" t="s">
        <v>62</v>
      </c>
      <c r="E8" s="4">
        <v>114895481.65350001</v>
      </c>
      <c r="F8" s="4">
        <v>0</v>
      </c>
      <c r="G8" s="4">
        <v>91755.617899999997</v>
      </c>
      <c r="H8" s="4">
        <v>27023523.7311</v>
      </c>
      <c r="I8" s="5">
        <f>E8+F8+G8+H8</f>
        <v>142010761.0025</v>
      </c>
      <c r="J8" s="7"/>
      <c r="K8" s="140">
        <v>19</v>
      </c>
      <c r="L8" s="131" t="s">
        <v>41</v>
      </c>
      <c r="M8" s="8">
        <v>26</v>
      </c>
      <c r="N8" s="4" t="s">
        <v>443</v>
      </c>
      <c r="O8" s="4">
        <v>121632086.5175</v>
      </c>
      <c r="P8" s="4">
        <v>0</v>
      </c>
      <c r="Q8" s="4">
        <v>97135.475600000005</v>
      </c>
      <c r="R8" s="4">
        <v>27648442.289299998</v>
      </c>
      <c r="S8" s="5">
        <f>O8+P8+Q8+R8</f>
        <v>149377664.28240001</v>
      </c>
    </row>
    <row r="9" spans="1:19" ht="24.95" customHeight="1" x14ac:dyDescent="0.2">
      <c r="A9" s="137"/>
      <c r="B9" s="132"/>
      <c r="C9" s="1">
        <v>2</v>
      </c>
      <c r="D9" s="4" t="s">
        <v>63</v>
      </c>
      <c r="E9" s="4">
        <v>191688143.6099</v>
      </c>
      <c r="F9" s="4">
        <v>0</v>
      </c>
      <c r="G9" s="4">
        <v>153082.2954</v>
      </c>
      <c r="H9" s="4">
        <v>46816158.679499999</v>
      </c>
      <c r="I9" s="5">
        <f t="shared" ref="I9:I72" si="0">E9+F9+G9+H9</f>
        <v>238657384.5848</v>
      </c>
      <c r="J9" s="7"/>
      <c r="K9" s="140"/>
      <c r="L9" s="132"/>
      <c r="M9" s="8">
        <v>27</v>
      </c>
      <c r="N9" s="4" t="s">
        <v>444</v>
      </c>
      <c r="O9" s="4">
        <v>119118401.0449</v>
      </c>
      <c r="P9" s="4">
        <v>0</v>
      </c>
      <c r="Q9" s="4">
        <v>95128.044500000004</v>
      </c>
      <c r="R9" s="4">
        <v>29749490.636999998</v>
      </c>
      <c r="S9" s="5">
        <f t="shared" ref="S9:S72" si="1">O9+P9+Q9+R9</f>
        <v>148963019.72639999</v>
      </c>
    </row>
    <row r="10" spans="1:19" ht="24.95" customHeight="1" x14ac:dyDescent="0.2">
      <c r="A10" s="137"/>
      <c r="B10" s="132"/>
      <c r="C10" s="1">
        <v>3</v>
      </c>
      <c r="D10" s="4" t="s">
        <v>64</v>
      </c>
      <c r="E10" s="4">
        <v>134873713.8671</v>
      </c>
      <c r="F10" s="4">
        <v>0</v>
      </c>
      <c r="G10" s="4">
        <v>107710.24920000001</v>
      </c>
      <c r="H10" s="4">
        <v>30947340.848999999</v>
      </c>
      <c r="I10" s="5">
        <f t="shared" si="0"/>
        <v>165928764.96529999</v>
      </c>
      <c r="J10" s="7"/>
      <c r="K10" s="140"/>
      <c r="L10" s="132"/>
      <c r="M10" s="8">
        <v>28</v>
      </c>
      <c r="N10" s="4" t="s">
        <v>445</v>
      </c>
      <c r="O10" s="4">
        <v>119226229.70020001</v>
      </c>
      <c r="P10" s="4">
        <v>0</v>
      </c>
      <c r="Q10" s="4">
        <v>95214.156600000002</v>
      </c>
      <c r="R10" s="4">
        <v>29250364.182599999</v>
      </c>
      <c r="S10" s="5">
        <f t="shared" si="1"/>
        <v>148571808.03940001</v>
      </c>
    </row>
    <row r="11" spans="1:19" ht="24.95" customHeight="1" x14ac:dyDescent="0.2">
      <c r="A11" s="137"/>
      <c r="B11" s="132"/>
      <c r="C11" s="1">
        <v>4</v>
      </c>
      <c r="D11" s="4" t="s">
        <v>65</v>
      </c>
      <c r="E11" s="4">
        <v>137421706.8168</v>
      </c>
      <c r="F11" s="4">
        <v>0</v>
      </c>
      <c r="G11" s="4">
        <v>109745.07829999999</v>
      </c>
      <c r="H11" s="4">
        <v>32317780.180100001</v>
      </c>
      <c r="I11" s="5">
        <f t="shared" si="0"/>
        <v>169849232.07519999</v>
      </c>
      <c r="J11" s="7"/>
      <c r="K11" s="140"/>
      <c r="L11" s="132"/>
      <c r="M11" s="8">
        <v>29</v>
      </c>
      <c r="N11" s="4" t="s">
        <v>446</v>
      </c>
      <c r="O11" s="4">
        <v>141302867.9465</v>
      </c>
      <c r="P11" s="4">
        <v>0</v>
      </c>
      <c r="Q11" s="4">
        <v>112844.5765</v>
      </c>
      <c r="R11" s="4">
        <v>34616755.603</v>
      </c>
      <c r="S11" s="5">
        <f t="shared" si="1"/>
        <v>176032468.12599999</v>
      </c>
    </row>
    <row r="12" spans="1:19" ht="24.95" customHeight="1" x14ac:dyDescent="0.2">
      <c r="A12" s="137"/>
      <c r="B12" s="132"/>
      <c r="C12" s="1">
        <v>5</v>
      </c>
      <c r="D12" s="4" t="s">
        <v>66</v>
      </c>
      <c r="E12" s="4">
        <v>125080667.3924</v>
      </c>
      <c r="F12" s="4">
        <v>0</v>
      </c>
      <c r="G12" s="4">
        <v>99889.514899999995</v>
      </c>
      <c r="H12" s="4">
        <v>28932003.612199999</v>
      </c>
      <c r="I12" s="5">
        <f t="shared" si="0"/>
        <v>154112560.51949999</v>
      </c>
      <c r="J12" s="7"/>
      <c r="K12" s="140"/>
      <c r="L12" s="132"/>
      <c r="M12" s="8">
        <v>30</v>
      </c>
      <c r="N12" s="4" t="s">
        <v>447</v>
      </c>
      <c r="O12" s="4">
        <v>142408277.13119999</v>
      </c>
      <c r="P12" s="4">
        <v>0</v>
      </c>
      <c r="Q12" s="4">
        <v>113727.35709999999</v>
      </c>
      <c r="R12" s="4">
        <v>34078402.238799997</v>
      </c>
      <c r="S12" s="5">
        <f t="shared" si="1"/>
        <v>176600406.72709998</v>
      </c>
    </row>
    <row r="13" spans="1:19" ht="24.95" customHeight="1" x14ac:dyDescent="0.2">
      <c r="A13" s="137"/>
      <c r="B13" s="132"/>
      <c r="C13" s="1">
        <v>6</v>
      </c>
      <c r="D13" s="4" t="s">
        <v>67</v>
      </c>
      <c r="E13" s="4">
        <v>129175998.6072</v>
      </c>
      <c r="F13" s="4">
        <v>0</v>
      </c>
      <c r="G13" s="4">
        <v>103160.04949999999</v>
      </c>
      <c r="H13" s="4">
        <v>29916805.507199999</v>
      </c>
      <c r="I13" s="5">
        <f t="shared" si="0"/>
        <v>159195964.16389999</v>
      </c>
      <c r="J13" s="7"/>
      <c r="K13" s="140"/>
      <c r="L13" s="132"/>
      <c r="M13" s="8">
        <v>31</v>
      </c>
      <c r="N13" s="4" t="s">
        <v>47</v>
      </c>
      <c r="O13" s="4">
        <v>246220137.14770001</v>
      </c>
      <c r="P13" s="4">
        <v>0</v>
      </c>
      <c r="Q13" s="4">
        <v>196631.5864</v>
      </c>
      <c r="R13" s="4">
        <v>58032155.212700002</v>
      </c>
      <c r="S13" s="5">
        <f t="shared" si="1"/>
        <v>304448923.94679999</v>
      </c>
    </row>
    <row r="14" spans="1:19" ht="24.95" customHeight="1" x14ac:dyDescent="0.2">
      <c r="A14" s="137"/>
      <c r="B14" s="132"/>
      <c r="C14" s="1">
        <v>7</v>
      </c>
      <c r="D14" s="4" t="s">
        <v>68</v>
      </c>
      <c r="E14" s="4">
        <v>125335317.85179999</v>
      </c>
      <c r="F14" s="4">
        <v>0</v>
      </c>
      <c r="G14" s="4">
        <v>100092.879</v>
      </c>
      <c r="H14" s="4">
        <v>28729863.0288</v>
      </c>
      <c r="I14" s="5">
        <f t="shared" si="0"/>
        <v>154165273.75959998</v>
      </c>
      <c r="J14" s="7"/>
      <c r="K14" s="140"/>
      <c r="L14" s="132"/>
      <c r="M14" s="8">
        <v>32</v>
      </c>
      <c r="N14" s="4" t="s">
        <v>448</v>
      </c>
      <c r="O14" s="4">
        <v>123326230.1085</v>
      </c>
      <c r="P14" s="4">
        <v>0</v>
      </c>
      <c r="Q14" s="4">
        <v>98488.42</v>
      </c>
      <c r="R14" s="4">
        <v>29801918.3092</v>
      </c>
      <c r="S14" s="5">
        <f t="shared" si="1"/>
        <v>153226636.83770001</v>
      </c>
    </row>
    <row r="15" spans="1:19" ht="24.95" customHeight="1" x14ac:dyDescent="0.2">
      <c r="A15" s="137"/>
      <c r="B15" s="132"/>
      <c r="C15" s="1">
        <v>8</v>
      </c>
      <c r="D15" s="4" t="s">
        <v>69</v>
      </c>
      <c r="E15" s="4">
        <v>122209750.3022</v>
      </c>
      <c r="F15" s="4">
        <v>0</v>
      </c>
      <c r="G15" s="4">
        <v>97596.7984</v>
      </c>
      <c r="H15" s="4">
        <v>27458585.8224</v>
      </c>
      <c r="I15" s="5">
        <f t="shared" si="0"/>
        <v>149765932.92300001</v>
      </c>
      <c r="J15" s="7"/>
      <c r="K15" s="140"/>
      <c r="L15" s="132"/>
      <c r="M15" s="8">
        <v>33</v>
      </c>
      <c r="N15" s="4" t="s">
        <v>449</v>
      </c>
      <c r="O15" s="4">
        <v>122052399.4236</v>
      </c>
      <c r="P15" s="4">
        <v>0</v>
      </c>
      <c r="Q15" s="4">
        <v>97471.137799999997</v>
      </c>
      <c r="R15" s="4">
        <v>27258800.830499999</v>
      </c>
      <c r="S15" s="5">
        <f t="shared" si="1"/>
        <v>149408671.3919</v>
      </c>
    </row>
    <row r="16" spans="1:19" ht="24.95" customHeight="1" x14ac:dyDescent="0.2">
      <c r="A16" s="137"/>
      <c r="B16" s="132"/>
      <c r="C16" s="1">
        <v>9</v>
      </c>
      <c r="D16" s="4" t="s">
        <v>70</v>
      </c>
      <c r="E16" s="4">
        <v>131846917.2472</v>
      </c>
      <c r="F16" s="4">
        <v>0</v>
      </c>
      <c r="G16" s="4">
        <v>105293.0471</v>
      </c>
      <c r="H16" s="4">
        <v>30554571.247499999</v>
      </c>
      <c r="I16" s="5">
        <f t="shared" si="0"/>
        <v>162506781.54179999</v>
      </c>
      <c r="J16" s="7"/>
      <c r="K16" s="140"/>
      <c r="L16" s="132"/>
      <c r="M16" s="8">
        <v>34</v>
      </c>
      <c r="N16" s="4" t="s">
        <v>450</v>
      </c>
      <c r="O16" s="4">
        <v>146099813.3249</v>
      </c>
      <c r="P16" s="4">
        <v>0</v>
      </c>
      <c r="Q16" s="4">
        <v>116675.4206</v>
      </c>
      <c r="R16" s="4">
        <v>34951028.935400002</v>
      </c>
      <c r="S16" s="5">
        <f t="shared" si="1"/>
        <v>181167517.68090001</v>
      </c>
    </row>
    <row r="17" spans="1:19" ht="24.95" customHeight="1" x14ac:dyDescent="0.2">
      <c r="A17" s="137"/>
      <c r="B17" s="132"/>
      <c r="C17" s="1">
        <v>10</v>
      </c>
      <c r="D17" s="4" t="s">
        <v>71</v>
      </c>
      <c r="E17" s="4">
        <v>133797942.90260001</v>
      </c>
      <c r="F17" s="4">
        <v>0</v>
      </c>
      <c r="G17" s="4">
        <v>106851.13770000001</v>
      </c>
      <c r="H17" s="4">
        <v>31650109.395300001</v>
      </c>
      <c r="I17" s="5">
        <f t="shared" si="0"/>
        <v>165554903.43560001</v>
      </c>
      <c r="J17" s="7"/>
      <c r="K17" s="140"/>
      <c r="L17" s="132"/>
      <c r="M17" s="8">
        <v>35</v>
      </c>
      <c r="N17" s="4" t="s">
        <v>451</v>
      </c>
      <c r="O17" s="4">
        <v>120546427.95649999</v>
      </c>
      <c r="P17" s="4">
        <v>0</v>
      </c>
      <c r="Q17" s="4">
        <v>96268.467900000003</v>
      </c>
      <c r="R17" s="4">
        <v>29499614.5955</v>
      </c>
      <c r="S17" s="5">
        <f t="shared" si="1"/>
        <v>150142311.01989999</v>
      </c>
    </row>
    <row r="18" spans="1:19" ht="24.95" customHeight="1" x14ac:dyDescent="0.2">
      <c r="A18" s="137"/>
      <c r="B18" s="132"/>
      <c r="C18" s="1">
        <v>11</v>
      </c>
      <c r="D18" s="4" t="s">
        <v>72</v>
      </c>
      <c r="E18" s="4">
        <v>146318752.87169999</v>
      </c>
      <c r="F18" s="4">
        <v>0</v>
      </c>
      <c r="G18" s="4">
        <v>116850.2659</v>
      </c>
      <c r="H18" s="4">
        <v>35635676.050800003</v>
      </c>
      <c r="I18" s="5">
        <f t="shared" si="0"/>
        <v>182071279.18839997</v>
      </c>
      <c r="J18" s="7"/>
      <c r="K18" s="140"/>
      <c r="L18" s="132"/>
      <c r="M18" s="8">
        <v>36</v>
      </c>
      <c r="N18" s="4" t="s">
        <v>452</v>
      </c>
      <c r="O18" s="4">
        <v>152573541.02309999</v>
      </c>
      <c r="P18" s="4">
        <v>0</v>
      </c>
      <c r="Q18" s="4">
        <v>121845.3444</v>
      </c>
      <c r="R18" s="4">
        <v>36572595.565099999</v>
      </c>
      <c r="S18" s="5">
        <f t="shared" si="1"/>
        <v>189267981.93259996</v>
      </c>
    </row>
    <row r="19" spans="1:19" ht="24.95" customHeight="1" x14ac:dyDescent="0.2">
      <c r="A19" s="137"/>
      <c r="B19" s="132"/>
      <c r="C19" s="1">
        <v>12</v>
      </c>
      <c r="D19" s="4" t="s">
        <v>73</v>
      </c>
      <c r="E19" s="4">
        <v>140878948.1496</v>
      </c>
      <c r="F19" s="4">
        <v>0</v>
      </c>
      <c r="G19" s="4">
        <v>112506.0338</v>
      </c>
      <c r="H19" s="4">
        <v>34039572.502899997</v>
      </c>
      <c r="I19" s="5">
        <f t="shared" si="0"/>
        <v>175031026.68630001</v>
      </c>
      <c r="J19" s="7"/>
      <c r="K19" s="140"/>
      <c r="L19" s="132"/>
      <c r="M19" s="8">
        <v>37</v>
      </c>
      <c r="N19" s="4" t="s">
        <v>453</v>
      </c>
      <c r="O19" s="4">
        <v>133984028.4065</v>
      </c>
      <c r="P19" s="4">
        <v>0</v>
      </c>
      <c r="Q19" s="4">
        <v>106999.7457</v>
      </c>
      <c r="R19" s="4">
        <v>33387020.131999999</v>
      </c>
      <c r="S19" s="5">
        <f t="shared" si="1"/>
        <v>167478048.28420001</v>
      </c>
    </row>
    <row r="20" spans="1:19" ht="24.95" customHeight="1" x14ac:dyDescent="0.2">
      <c r="A20" s="137"/>
      <c r="B20" s="132"/>
      <c r="C20" s="1">
        <v>13</v>
      </c>
      <c r="D20" s="4" t="s">
        <v>74</v>
      </c>
      <c r="E20" s="4">
        <v>107578272.26189999</v>
      </c>
      <c r="F20" s="4">
        <v>0</v>
      </c>
      <c r="G20" s="4">
        <v>85912.089000000007</v>
      </c>
      <c r="H20" s="4">
        <v>25467585.535999998</v>
      </c>
      <c r="I20" s="5">
        <f t="shared" si="0"/>
        <v>133131769.88689999</v>
      </c>
      <c r="J20" s="7"/>
      <c r="K20" s="140"/>
      <c r="L20" s="132"/>
      <c r="M20" s="8">
        <v>38</v>
      </c>
      <c r="N20" s="4" t="s">
        <v>454</v>
      </c>
      <c r="O20" s="4">
        <v>139323778.62169999</v>
      </c>
      <c r="P20" s="4">
        <v>0</v>
      </c>
      <c r="Q20" s="4">
        <v>111264.0742</v>
      </c>
      <c r="R20" s="4">
        <v>34552190.737000003</v>
      </c>
      <c r="S20" s="5">
        <f t="shared" si="1"/>
        <v>173987233.43290001</v>
      </c>
    </row>
    <row r="21" spans="1:19" ht="24.95" customHeight="1" x14ac:dyDescent="0.2">
      <c r="A21" s="137"/>
      <c r="B21" s="132"/>
      <c r="C21" s="1">
        <v>14</v>
      </c>
      <c r="D21" s="4" t="s">
        <v>75</v>
      </c>
      <c r="E21" s="4">
        <v>101646773.13150001</v>
      </c>
      <c r="F21" s="4">
        <v>0</v>
      </c>
      <c r="G21" s="4">
        <v>81175.189400000003</v>
      </c>
      <c r="H21" s="4">
        <v>23981530.0495</v>
      </c>
      <c r="I21" s="5">
        <f t="shared" si="0"/>
        <v>125709478.37040001</v>
      </c>
      <c r="J21" s="7"/>
      <c r="K21" s="140"/>
      <c r="L21" s="132"/>
      <c r="M21" s="8">
        <v>39</v>
      </c>
      <c r="N21" s="4" t="s">
        <v>455</v>
      </c>
      <c r="O21" s="4">
        <v>109683135.3608</v>
      </c>
      <c r="P21" s="4">
        <v>0</v>
      </c>
      <c r="Q21" s="4">
        <v>87593.034299999999</v>
      </c>
      <c r="R21" s="4">
        <v>26817357.3281</v>
      </c>
      <c r="S21" s="5">
        <f t="shared" si="1"/>
        <v>136588085.72319999</v>
      </c>
    </row>
    <row r="22" spans="1:19" ht="24.95" customHeight="1" x14ac:dyDescent="0.2">
      <c r="A22" s="137"/>
      <c r="B22" s="132"/>
      <c r="C22" s="1">
        <v>15</v>
      </c>
      <c r="D22" s="4" t="s">
        <v>76</v>
      </c>
      <c r="E22" s="4">
        <v>105844064.6305</v>
      </c>
      <c r="F22" s="4">
        <v>0</v>
      </c>
      <c r="G22" s="4">
        <v>84527.1495</v>
      </c>
      <c r="H22" s="4">
        <v>25839021.204</v>
      </c>
      <c r="I22" s="5">
        <f t="shared" si="0"/>
        <v>131767612.984</v>
      </c>
      <c r="J22" s="7"/>
      <c r="K22" s="140"/>
      <c r="L22" s="132"/>
      <c r="M22" s="8">
        <v>40</v>
      </c>
      <c r="N22" s="4" t="s">
        <v>456</v>
      </c>
      <c r="O22" s="4">
        <v>120929551.9102</v>
      </c>
      <c r="P22" s="4">
        <v>0</v>
      </c>
      <c r="Q22" s="4">
        <v>96574.430999999997</v>
      </c>
      <c r="R22" s="4">
        <v>30567750.212900002</v>
      </c>
      <c r="S22" s="5">
        <f t="shared" si="1"/>
        <v>151593876.55410001</v>
      </c>
    </row>
    <row r="23" spans="1:19" ht="24.95" customHeight="1" x14ac:dyDescent="0.2">
      <c r="A23" s="137"/>
      <c r="B23" s="132"/>
      <c r="C23" s="1">
        <v>16</v>
      </c>
      <c r="D23" s="4" t="s">
        <v>77</v>
      </c>
      <c r="E23" s="4">
        <v>157779368.13789999</v>
      </c>
      <c r="F23" s="4">
        <v>0</v>
      </c>
      <c r="G23" s="4">
        <v>126002.7219</v>
      </c>
      <c r="H23" s="4">
        <v>34103887.1175</v>
      </c>
      <c r="I23" s="5">
        <f t="shared" si="0"/>
        <v>192009257.97729999</v>
      </c>
      <c r="J23" s="7"/>
      <c r="K23" s="140"/>
      <c r="L23" s="132"/>
      <c r="M23" s="8">
        <v>41</v>
      </c>
      <c r="N23" s="4" t="s">
        <v>457</v>
      </c>
      <c r="O23" s="4">
        <v>149110432.21349999</v>
      </c>
      <c r="P23" s="4">
        <v>0</v>
      </c>
      <c r="Q23" s="4">
        <v>119079.7031</v>
      </c>
      <c r="R23" s="4">
        <v>35201280.354000002</v>
      </c>
      <c r="S23" s="5">
        <f t="shared" si="1"/>
        <v>184430792.27059999</v>
      </c>
    </row>
    <row r="24" spans="1:19" ht="24.95" customHeight="1" x14ac:dyDescent="0.2">
      <c r="A24" s="137"/>
      <c r="B24" s="133"/>
      <c r="C24" s="1">
        <v>17</v>
      </c>
      <c r="D24" s="4" t="s">
        <v>78</v>
      </c>
      <c r="E24" s="4">
        <v>136330629.7647</v>
      </c>
      <c r="F24" s="4">
        <v>0</v>
      </c>
      <c r="G24" s="4">
        <v>108873.7433</v>
      </c>
      <c r="H24" s="4">
        <v>28968102.379299998</v>
      </c>
      <c r="I24" s="5">
        <f t="shared" si="0"/>
        <v>165407605.88729998</v>
      </c>
      <c r="J24" s="7"/>
      <c r="K24" s="140"/>
      <c r="L24" s="132"/>
      <c r="M24" s="8">
        <v>42</v>
      </c>
      <c r="N24" s="4" t="s">
        <v>458</v>
      </c>
      <c r="O24" s="4">
        <v>174335695.67570001</v>
      </c>
      <c r="P24" s="4">
        <v>0</v>
      </c>
      <c r="Q24" s="4">
        <v>139224.61749999999</v>
      </c>
      <c r="R24" s="4">
        <v>43829636.453000002</v>
      </c>
      <c r="S24" s="5">
        <f t="shared" si="1"/>
        <v>218304556.74620003</v>
      </c>
    </row>
    <row r="25" spans="1:19" ht="24.95" customHeight="1" x14ac:dyDescent="0.2">
      <c r="A25" s="1"/>
      <c r="B25" s="134" t="s">
        <v>811</v>
      </c>
      <c r="C25" s="135"/>
      <c r="D25" s="136"/>
      <c r="E25" s="10">
        <f>SUM(E8:E24)</f>
        <v>2242702449.1985002</v>
      </c>
      <c r="F25" s="10">
        <f t="shared" ref="F25:H25" si="2">SUM(F8:F24)</f>
        <v>0</v>
      </c>
      <c r="G25" s="10">
        <f t="shared" ref="G25" si="3">SUM(G8:G24)</f>
        <v>1791023.8602</v>
      </c>
      <c r="H25" s="10">
        <f t="shared" si="2"/>
        <v>522382116.89310002</v>
      </c>
      <c r="I25" s="5">
        <f t="shared" si="0"/>
        <v>2766875589.9518003</v>
      </c>
      <c r="J25" s="7"/>
      <c r="K25" s="140"/>
      <c r="L25" s="132"/>
      <c r="M25" s="8">
        <v>43</v>
      </c>
      <c r="N25" s="4" t="s">
        <v>459</v>
      </c>
      <c r="O25" s="4">
        <v>113771818.72310001</v>
      </c>
      <c r="P25" s="4">
        <v>0</v>
      </c>
      <c r="Q25" s="4">
        <v>90858.259900000005</v>
      </c>
      <c r="R25" s="4">
        <v>28760121.6536</v>
      </c>
      <c r="S25" s="5">
        <f t="shared" si="1"/>
        <v>142622798.63660002</v>
      </c>
    </row>
    <row r="26" spans="1:19" ht="24.95" customHeight="1" x14ac:dyDescent="0.2">
      <c r="A26" s="137">
        <v>2</v>
      </c>
      <c r="B26" s="131" t="s">
        <v>24</v>
      </c>
      <c r="C26" s="1">
        <v>1</v>
      </c>
      <c r="D26" s="4" t="s">
        <v>79</v>
      </c>
      <c r="E26" s="4">
        <v>139811509.3669</v>
      </c>
      <c r="F26" s="4">
        <v>0</v>
      </c>
      <c r="G26" s="4">
        <v>111653.57640000001</v>
      </c>
      <c r="H26" s="4">
        <v>30981736.409200002</v>
      </c>
      <c r="I26" s="5">
        <f t="shared" si="0"/>
        <v>170904899.35250002</v>
      </c>
      <c r="J26" s="7"/>
      <c r="K26" s="140"/>
      <c r="L26" s="133"/>
      <c r="M26" s="8">
        <v>44</v>
      </c>
      <c r="N26" s="4" t="s">
        <v>460</v>
      </c>
      <c r="O26" s="4">
        <v>133779821.3673</v>
      </c>
      <c r="P26" s="4">
        <v>0</v>
      </c>
      <c r="Q26" s="4">
        <v>106836.6658</v>
      </c>
      <c r="R26" s="4">
        <v>32288791.781500001</v>
      </c>
      <c r="S26" s="5">
        <f t="shared" si="1"/>
        <v>166175449.81460002</v>
      </c>
    </row>
    <row r="27" spans="1:19" ht="24.95" customHeight="1" x14ac:dyDescent="0.2">
      <c r="A27" s="137"/>
      <c r="B27" s="132"/>
      <c r="C27" s="1">
        <v>2</v>
      </c>
      <c r="D27" s="4" t="s">
        <v>80</v>
      </c>
      <c r="E27" s="4">
        <v>170800365.34549999</v>
      </c>
      <c r="F27" s="4">
        <v>0</v>
      </c>
      <c r="G27" s="4">
        <v>136401.29999999999</v>
      </c>
      <c r="H27" s="4">
        <v>32673185.747499999</v>
      </c>
      <c r="I27" s="5">
        <f t="shared" si="0"/>
        <v>203609952.39300001</v>
      </c>
      <c r="J27" s="7"/>
      <c r="K27" s="17"/>
      <c r="L27" s="134" t="s">
        <v>829</v>
      </c>
      <c r="M27" s="135"/>
      <c r="N27" s="136"/>
      <c r="O27" s="10">
        <f>SUM(O8:O26)+3545639708.99</f>
        <v>6175064382.5934</v>
      </c>
      <c r="P27" s="4">
        <v>0</v>
      </c>
      <c r="Q27" s="10">
        <f>SUM(Q8:Q26)+2831550.53</f>
        <v>4931411.0488999998</v>
      </c>
      <c r="R27" s="10">
        <f>SUM(R8:R26)+861131144.83</f>
        <v>1497994861.8811998</v>
      </c>
      <c r="S27" s="5">
        <f t="shared" si="1"/>
        <v>7677990655.5234995</v>
      </c>
    </row>
    <row r="28" spans="1:19" ht="24.95" customHeight="1" x14ac:dyDescent="0.2">
      <c r="A28" s="137"/>
      <c r="B28" s="132"/>
      <c r="C28" s="1">
        <v>3</v>
      </c>
      <c r="D28" s="4" t="s">
        <v>81</v>
      </c>
      <c r="E28" s="4">
        <v>145436560.0226</v>
      </c>
      <c r="F28" s="4">
        <v>0</v>
      </c>
      <c r="G28" s="4">
        <v>116145.746</v>
      </c>
      <c r="H28" s="4">
        <v>29970470.426600002</v>
      </c>
      <c r="I28" s="5">
        <f t="shared" si="0"/>
        <v>175523176.1952</v>
      </c>
      <c r="J28" s="7"/>
      <c r="K28" s="128">
        <v>20</v>
      </c>
      <c r="L28" s="131" t="s">
        <v>42</v>
      </c>
      <c r="M28" s="8">
        <v>1</v>
      </c>
      <c r="N28" s="4" t="s">
        <v>461</v>
      </c>
      <c r="O28" s="4">
        <v>135939875.15059999</v>
      </c>
      <c r="P28" s="4">
        <v>0</v>
      </c>
      <c r="Q28" s="4">
        <v>108561.68640000001</v>
      </c>
      <c r="R28" s="4">
        <v>28436150.236900002</v>
      </c>
      <c r="S28" s="5">
        <f t="shared" si="1"/>
        <v>164484587.07389998</v>
      </c>
    </row>
    <row r="29" spans="1:19" ht="24.95" customHeight="1" x14ac:dyDescent="0.2">
      <c r="A29" s="137"/>
      <c r="B29" s="132"/>
      <c r="C29" s="1">
        <v>4</v>
      </c>
      <c r="D29" s="4" t="s">
        <v>82</v>
      </c>
      <c r="E29" s="4">
        <v>127331803.83409999</v>
      </c>
      <c r="F29" s="4">
        <v>0</v>
      </c>
      <c r="G29" s="4">
        <v>101687.2742</v>
      </c>
      <c r="H29" s="4">
        <v>27837577.585900001</v>
      </c>
      <c r="I29" s="5">
        <f t="shared" si="0"/>
        <v>155271068.69420001</v>
      </c>
      <c r="J29" s="7"/>
      <c r="K29" s="129"/>
      <c r="L29" s="132"/>
      <c r="M29" s="8">
        <v>2</v>
      </c>
      <c r="N29" s="4" t="s">
        <v>462</v>
      </c>
      <c r="O29" s="4">
        <v>140078071.6327</v>
      </c>
      <c r="P29" s="4">
        <v>0</v>
      </c>
      <c r="Q29" s="4">
        <v>111866.4532</v>
      </c>
      <c r="R29" s="4">
        <v>30638612.971999999</v>
      </c>
      <c r="S29" s="5">
        <f t="shared" si="1"/>
        <v>170828551.05790001</v>
      </c>
    </row>
    <row r="30" spans="1:19" ht="24.95" customHeight="1" x14ac:dyDescent="0.2">
      <c r="A30" s="137"/>
      <c r="B30" s="132"/>
      <c r="C30" s="1">
        <v>5</v>
      </c>
      <c r="D30" s="4" t="s">
        <v>83</v>
      </c>
      <c r="E30" s="4">
        <v>125999382.7955</v>
      </c>
      <c r="F30" s="4">
        <v>0</v>
      </c>
      <c r="G30" s="4">
        <v>100623.20170000001</v>
      </c>
      <c r="H30" s="4">
        <v>28865735.5392</v>
      </c>
      <c r="I30" s="5">
        <f t="shared" si="0"/>
        <v>154965741.53639999</v>
      </c>
      <c r="J30" s="7"/>
      <c r="K30" s="129"/>
      <c r="L30" s="132"/>
      <c r="M30" s="8">
        <v>3</v>
      </c>
      <c r="N30" s="4" t="s">
        <v>463</v>
      </c>
      <c r="O30" s="4">
        <v>152391708.39899999</v>
      </c>
      <c r="P30" s="4">
        <v>0</v>
      </c>
      <c r="Q30" s="4">
        <v>121700.13280000001</v>
      </c>
      <c r="R30" s="4">
        <v>32165334.313999999</v>
      </c>
      <c r="S30" s="5">
        <f t="shared" si="1"/>
        <v>184678742.84580001</v>
      </c>
    </row>
    <row r="31" spans="1:19" ht="24.95" customHeight="1" x14ac:dyDescent="0.2">
      <c r="A31" s="137"/>
      <c r="B31" s="132"/>
      <c r="C31" s="1">
        <v>6</v>
      </c>
      <c r="D31" s="4" t="s">
        <v>84</v>
      </c>
      <c r="E31" s="4">
        <v>134711496.82949999</v>
      </c>
      <c r="F31" s="4">
        <v>0</v>
      </c>
      <c r="G31" s="4">
        <v>107580.7025</v>
      </c>
      <c r="H31" s="4">
        <v>30827456.409600001</v>
      </c>
      <c r="I31" s="5">
        <f t="shared" si="0"/>
        <v>165646533.94159997</v>
      </c>
      <c r="J31" s="7"/>
      <c r="K31" s="129"/>
      <c r="L31" s="132"/>
      <c r="M31" s="8">
        <v>4</v>
      </c>
      <c r="N31" s="4" t="s">
        <v>464</v>
      </c>
      <c r="O31" s="4">
        <v>142882382.43579999</v>
      </c>
      <c r="P31" s="4">
        <v>0</v>
      </c>
      <c r="Q31" s="4">
        <v>114105.9779</v>
      </c>
      <c r="R31" s="4">
        <v>31442545.654199999</v>
      </c>
      <c r="S31" s="5">
        <f t="shared" si="1"/>
        <v>174439034.06789997</v>
      </c>
    </row>
    <row r="32" spans="1:19" ht="24.95" customHeight="1" x14ac:dyDescent="0.2">
      <c r="A32" s="137"/>
      <c r="B32" s="132"/>
      <c r="C32" s="1">
        <v>7</v>
      </c>
      <c r="D32" s="4" t="s">
        <v>85</v>
      </c>
      <c r="E32" s="4">
        <v>146733118.5485</v>
      </c>
      <c r="F32" s="4">
        <v>0</v>
      </c>
      <c r="G32" s="4">
        <v>117181.1787</v>
      </c>
      <c r="H32" s="4">
        <v>30285724.6512</v>
      </c>
      <c r="I32" s="5">
        <f t="shared" si="0"/>
        <v>177136024.3784</v>
      </c>
      <c r="J32" s="7"/>
      <c r="K32" s="129"/>
      <c r="L32" s="132"/>
      <c r="M32" s="8">
        <v>5</v>
      </c>
      <c r="N32" s="4" t="s">
        <v>465</v>
      </c>
      <c r="O32" s="4">
        <v>133626204.0459</v>
      </c>
      <c r="P32" s="4">
        <v>0</v>
      </c>
      <c r="Q32" s="4">
        <v>106713.9869</v>
      </c>
      <c r="R32" s="4">
        <v>28622900.357999999</v>
      </c>
      <c r="S32" s="5">
        <f t="shared" si="1"/>
        <v>162355818.3908</v>
      </c>
    </row>
    <row r="33" spans="1:19" ht="24.95" customHeight="1" x14ac:dyDescent="0.2">
      <c r="A33" s="137"/>
      <c r="B33" s="132"/>
      <c r="C33" s="1">
        <v>8</v>
      </c>
      <c r="D33" s="4" t="s">
        <v>86</v>
      </c>
      <c r="E33" s="4">
        <v>153495082.37810001</v>
      </c>
      <c r="F33" s="4">
        <v>0</v>
      </c>
      <c r="G33" s="4">
        <v>122581.28810000001</v>
      </c>
      <c r="H33" s="4">
        <v>30244871.107099999</v>
      </c>
      <c r="I33" s="5">
        <f t="shared" si="0"/>
        <v>183862534.77330002</v>
      </c>
      <c r="J33" s="7"/>
      <c r="K33" s="129"/>
      <c r="L33" s="132"/>
      <c r="M33" s="8">
        <v>6</v>
      </c>
      <c r="N33" s="4" t="s">
        <v>466</v>
      </c>
      <c r="O33" s="4">
        <v>124991909.80850001</v>
      </c>
      <c r="P33" s="4">
        <v>0</v>
      </c>
      <c r="Q33" s="4">
        <v>99818.633000000002</v>
      </c>
      <c r="R33" s="4">
        <v>27700536.1919</v>
      </c>
      <c r="S33" s="5">
        <f t="shared" si="1"/>
        <v>152792264.63340002</v>
      </c>
    </row>
    <row r="34" spans="1:19" ht="24.95" customHeight="1" x14ac:dyDescent="0.2">
      <c r="A34" s="137"/>
      <c r="B34" s="132"/>
      <c r="C34" s="1">
        <v>9</v>
      </c>
      <c r="D34" s="4" t="s">
        <v>790</v>
      </c>
      <c r="E34" s="4">
        <v>133456337.0248</v>
      </c>
      <c r="F34" s="4">
        <v>0</v>
      </c>
      <c r="G34" s="4">
        <v>106578.33100000001</v>
      </c>
      <c r="H34" s="4">
        <v>32107617.541499998</v>
      </c>
      <c r="I34" s="5">
        <f t="shared" si="0"/>
        <v>165670532.8973</v>
      </c>
      <c r="J34" s="7"/>
      <c r="K34" s="129"/>
      <c r="L34" s="132"/>
      <c r="M34" s="8">
        <v>7</v>
      </c>
      <c r="N34" s="4" t="s">
        <v>467</v>
      </c>
      <c r="O34" s="4">
        <v>125400949.8856</v>
      </c>
      <c r="P34" s="4">
        <v>0</v>
      </c>
      <c r="Q34" s="4">
        <v>100145.29270000001</v>
      </c>
      <c r="R34" s="4">
        <v>26203907.583000001</v>
      </c>
      <c r="S34" s="5">
        <f t="shared" si="1"/>
        <v>151705002.7613</v>
      </c>
    </row>
    <row r="35" spans="1:19" ht="24.95" customHeight="1" x14ac:dyDescent="0.2">
      <c r="A35" s="137"/>
      <c r="B35" s="132"/>
      <c r="C35" s="1">
        <v>10</v>
      </c>
      <c r="D35" s="4" t="s">
        <v>87</v>
      </c>
      <c r="E35" s="4">
        <v>119492599.08149999</v>
      </c>
      <c r="F35" s="4">
        <v>0</v>
      </c>
      <c r="G35" s="4">
        <v>95426.879400000005</v>
      </c>
      <c r="H35" s="4">
        <v>26761996.9888</v>
      </c>
      <c r="I35" s="5">
        <f t="shared" si="0"/>
        <v>146350022.9497</v>
      </c>
      <c r="J35" s="7"/>
      <c r="K35" s="129"/>
      <c r="L35" s="132"/>
      <c r="M35" s="8">
        <v>8</v>
      </c>
      <c r="N35" s="4" t="s">
        <v>468</v>
      </c>
      <c r="O35" s="4">
        <v>134266779.25780001</v>
      </c>
      <c r="P35" s="4">
        <v>0</v>
      </c>
      <c r="Q35" s="4">
        <v>107225.55070000001</v>
      </c>
      <c r="R35" s="4">
        <v>28208921.948800001</v>
      </c>
      <c r="S35" s="5">
        <f t="shared" si="1"/>
        <v>162582926.75730002</v>
      </c>
    </row>
    <row r="36" spans="1:19" ht="24.95" customHeight="1" x14ac:dyDescent="0.2">
      <c r="A36" s="137"/>
      <c r="B36" s="132"/>
      <c r="C36" s="1">
        <v>11</v>
      </c>
      <c r="D36" s="4" t="s">
        <v>88</v>
      </c>
      <c r="E36" s="4">
        <v>121431199.13779999</v>
      </c>
      <c r="F36" s="4">
        <v>0</v>
      </c>
      <c r="G36" s="4">
        <v>96975.046799999996</v>
      </c>
      <c r="H36" s="4">
        <v>28139881.299600001</v>
      </c>
      <c r="I36" s="5">
        <f t="shared" si="0"/>
        <v>149668055.4842</v>
      </c>
      <c r="J36" s="7"/>
      <c r="K36" s="129"/>
      <c r="L36" s="132"/>
      <c r="M36" s="8">
        <v>9</v>
      </c>
      <c r="N36" s="4" t="s">
        <v>469</v>
      </c>
      <c r="O36" s="4">
        <v>125935855.2613</v>
      </c>
      <c r="P36" s="4">
        <v>0</v>
      </c>
      <c r="Q36" s="4">
        <v>100572.46859999999</v>
      </c>
      <c r="R36" s="4">
        <v>26955412.592999998</v>
      </c>
      <c r="S36" s="5">
        <f t="shared" si="1"/>
        <v>152991840.3229</v>
      </c>
    </row>
    <row r="37" spans="1:19" ht="24.95" customHeight="1" x14ac:dyDescent="0.2">
      <c r="A37" s="137"/>
      <c r="B37" s="132"/>
      <c r="C37" s="1">
        <v>12</v>
      </c>
      <c r="D37" s="4" t="s">
        <v>89</v>
      </c>
      <c r="E37" s="4">
        <v>118888961.27500001</v>
      </c>
      <c r="F37" s="4">
        <v>0</v>
      </c>
      <c r="G37" s="4">
        <v>94944.813800000004</v>
      </c>
      <c r="H37" s="4">
        <v>26662647.1756</v>
      </c>
      <c r="I37" s="5">
        <f t="shared" si="0"/>
        <v>145646553.26440001</v>
      </c>
      <c r="J37" s="7"/>
      <c r="K37" s="129"/>
      <c r="L37" s="132"/>
      <c r="M37" s="8">
        <v>10</v>
      </c>
      <c r="N37" s="4" t="s">
        <v>470</v>
      </c>
      <c r="O37" s="4">
        <v>151840048.34560001</v>
      </c>
      <c r="P37" s="4">
        <v>0</v>
      </c>
      <c r="Q37" s="4">
        <v>121259.5766</v>
      </c>
      <c r="R37" s="4">
        <v>32837447.061500002</v>
      </c>
      <c r="S37" s="5">
        <f t="shared" si="1"/>
        <v>184798754.98370001</v>
      </c>
    </row>
    <row r="38" spans="1:19" ht="24.95" customHeight="1" x14ac:dyDescent="0.2">
      <c r="A38" s="137"/>
      <c r="B38" s="132"/>
      <c r="C38" s="1">
        <v>13</v>
      </c>
      <c r="D38" s="4" t="s">
        <v>90</v>
      </c>
      <c r="E38" s="4">
        <v>137854306.56670001</v>
      </c>
      <c r="F38" s="4">
        <v>0</v>
      </c>
      <c r="G38" s="4">
        <v>110090.5527</v>
      </c>
      <c r="H38" s="4">
        <v>29284906.665399998</v>
      </c>
      <c r="I38" s="5">
        <f t="shared" si="0"/>
        <v>167249303.78480002</v>
      </c>
      <c r="J38" s="7"/>
      <c r="K38" s="129"/>
      <c r="L38" s="132"/>
      <c r="M38" s="8">
        <v>11</v>
      </c>
      <c r="N38" s="4" t="s">
        <v>471</v>
      </c>
      <c r="O38" s="4">
        <v>125316189.3801</v>
      </c>
      <c r="P38" s="4">
        <v>0</v>
      </c>
      <c r="Q38" s="4">
        <v>100077.6029</v>
      </c>
      <c r="R38" s="4">
        <v>26600055.578600001</v>
      </c>
      <c r="S38" s="5">
        <f t="shared" si="1"/>
        <v>152016322.5616</v>
      </c>
    </row>
    <row r="39" spans="1:19" ht="24.95" customHeight="1" x14ac:dyDescent="0.2">
      <c r="A39" s="137"/>
      <c r="B39" s="132"/>
      <c r="C39" s="1">
        <v>14</v>
      </c>
      <c r="D39" s="4" t="s">
        <v>91</v>
      </c>
      <c r="E39" s="4">
        <v>133641586.03389999</v>
      </c>
      <c r="F39" s="4">
        <v>0</v>
      </c>
      <c r="G39" s="4">
        <v>106726.27099999999</v>
      </c>
      <c r="H39" s="4">
        <v>29420855.748599999</v>
      </c>
      <c r="I39" s="5">
        <f t="shared" si="0"/>
        <v>163169168.0535</v>
      </c>
      <c r="J39" s="7"/>
      <c r="K39" s="129"/>
      <c r="L39" s="132"/>
      <c r="M39" s="8">
        <v>12</v>
      </c>
      <c r="N39" s="4" t="s">
        <v>472</v>
      </c>
      <c r="O39" s="4">
        <v>139185174.53040001</v>
      </c>
      <c r="P39" s="4">
        <v>0</v>
      </c>
      <c r="Q39" s="4">
        <v>111153.3849</v>
      </c>
      <c r="R39" s="4">
        <v>29706176.186299998</v>
      </c>
      <c r="S39" s="5">
        <f t="shared" si="1"/>
        <v>169002504.10160002</v>
      </c>
    </row>
    <row r="40" spans="1:19" ht="24.95" customHeight="1" x14ac:dyDescent="0.2">
      <c r="A40" s="137"/>
      <c r="B40" s="132"/>
      <c r="C40" s="1">
        <v>15</v>
      </c>
      <c r="D40" s="4" t="s">
        <v>92</v>
      </c>
      <c r="E40" s="4">
        <v>127526228.4613</v>
      </c>
      <c r="F40" s="4">
        <v>0</v>
      </c>
      <c r="G40" s="4">
        <v>101842.54180000001</v>
      </c>
      <c r="H40" s="4">
        <v>29156214.873399999</v>
      </c>
      <c r="I40" s="5">
        <f t="shared" si="0"/>
        <v>156784285.87650001</v>
      </c>
      <c r="J40" s="7"/>
      <c r="K40" s="129"/>
      <c r="L40" s="132"/>
      <c r="M40" s="8">
        <v>13</v>
      </c>
      <c r="N40" s="4" t="s">
        <v>473</v>
      </c>
      <c r="O40" s="4">
        <v>151680286.50479999</v>
      </c>
      <c r="P40" s="4">
        <v>0</v>
      </c>
      <c r="Q40" s="4">
        <v>121131.99069999999</v>
      </c>
      <c r="R40" s="4">
        <v>31355583.286200002</v>
      </c>
      <c r="S40" s="5">
        <f t="shared" si="1"/>
        <v>183157001.78170002</v>
      </c>
    </row>
    <row r="41" spans="1:19" ht="24.95" customHeight="1" x14ac:dyDescent="0.2">
      <c r="A41" s="137"/>
      <c r="B41" s="132"/>
      <c r="C41" s="1">
        <v>16</v>
      </c>
      <c r="D41" s="4" t="s">
        <v>93</v>
      </c>
      <c r="E41" s="4">
        <v>118806619.6635</v>
      </c>
      <c r="F41" s="4">
        <v>0</v>
      </c>
      <c r="G41" s="4">
        <v>94879.055699999997</v>
      </c>
      <c r="H41" s="4">
        <v>27771386.085700002</v>
      </c>
      <c r="I41" s="5">
        <f t="shared" si="0"/>
        <v>146672884.80489999</v>
      </c>
      <c r="J41" s="7"/>
      <c r="K41" s="129"/>
      <c r="L41" s="132"/>
      <c r="M41" s="8">
        <v>14</v>
      </c>
      <c r="N41" s="4" t="s">
        <v>474</v>
      </c>
      <c r="O41" s="4">
        <v>151325626.70539999</v>
      </c>
      <c r="P41" s="4">
        <v>0</v>
      </c>
      <c r="Q41" s="4">
        <v>120848.7591</v>
      </c>
      <c r="R41" s="4">
        <v>33203439.7612</v>
      </c>
      <c r="S41" s="5">
        <f t="shared" si="1"/>
        <v>184649915.22569999</v>
      </c>
    </row>
    <row r="42" spans="1:19" ht="24.95" customHeight="1" x14ac:dyDescent="0.2">
      <c r="A42" s="137"/>
      <c r="B42" s="132"/>
      <c r="C42" s="1">
        <v>17</v>
      </c>
      <c r="D42" s="4" t="s">
        <v>94</v>
      </c>
      <c r="E42" s="4">
        <v>112908704.3777</v>
      </c>
      <c r="F42" s="4">
        <v>0</v>
      </c>
      <c r="G42" s="4">
        <v>90168.9761</v>
      </c>
      <c r="H42" s="4">
        <v>25380609.158100002</v>
      </c>
      <c r="I42" s="5">
        <f t="shared" si="0"/>
        <v>138379482.51190001</v>
      </c>
      <c r="J42" s="7"/>
      <c r="K42" s="129"/>
      <c r="L42" s="132"/>
      <c r="M42" s="8">
        <v>15</v>
      </c>
      <c r="N42" s="4" t="s">
        <v>475</v>
      </c>
      <c r="O42" s="4">
        <v>132145919.501</v>
      </c>
      <c r="P42" s="4">
        <v>0</v>
      </c>
      <c r="Q42" s="4">
        <v>105531.8305</v>
      </c>
      <c r="R42" s="4">
        <v>29711306.340300001</v>
      </c>
      <c r="S42" s="5">
        <f t="shared" si="1"/>
        <v>161962757.67180002</v>
      </c>
    </row>
    <row r="43" spans="1:19" ht="24.95" customHeight="1" x14ac:dyDescent="0.2">
      <c r="A43" s="137"/>
      <c r="B43" s="132"/>
      <c r="C43" s="1">
        <v>18</v>
      </c>
      <c r="D43" s="4" t="s">
        <v>95</v>
      </c>
      <c r="E43" s="4">
        <v>127906974.26000001</v>
      </c>
      <c r="F43" s="4">
        <v>0</v>
      </c>
      <c r="G43" s="4">
        <v>102146.6057</v>
      </c>
      <c r="H43" s="4">
        <v>29030901.475499999</v>
      </c>
      <c r="I43" s="5">
        <f t="shared" si="0"/>
        <v>157040022.34119999</v>
      </c>
      <c r="J43" s="7"/>
      <c r="K43" s="129"/>
      <c r="L43" s="132"/>
      <c r="M43" s="8">
        <v>16</v>
      </c>
      <c r="N43" s="4" t="s">
        <v>476</v>
      </c>
      <c r="O43" s="4">
        <v>148872329.19319999</v>
      </c>
      <c r="P43" s="4">
        <v>0</v>
      </c>
      <c r="Q43" s="4">
        <v>118889.5539</v>
      </c>
      <c r="R43" s="4">
        <v>29710993.526099999</v>
      </c>
      <c r="S43" s="5">
        <f t="shared" si="1"/>
        <v>178702212.27320001</v>
      </c>
    </row>
    <row r="44" spans="1:19" ht="24.95" customHeight="1" x14ac:dyDescent="0.2">
      <c r="A44" s="137"/>
      <c r="B44" s="132"/>
      <c r="C44" s="1">
        <v>19</v>
      </c>
      <c r="D44" s="4" t="s">
        <v>96</v>
      </c>
      <c r="E44" s="4">
        <v>160998799</v>
      </c>
      <c r="F44" s="4">
        <v>0</v>
      </c>
      <c r="G44" s="4">
        <v>128573.76179999999</v>
      </c>
      <c r="H44" s="4">
        <v>31760393.698199999</v>
      </c>
      <c r="I44" s="5">
        <f t="shared" si="0"/>
        <v>192887766.45999998</v>
      </c>
      <c r="J44" s="7"/>
      <c r="K44" s="129"/>
      <c r="L44" s="132"/>
      <c r="M44" s="8">
        <v>17</v>
      </c>
      <c r="N44" s="4" t="s">
        <v>477</v>
      </c>
      <c r="O44" s="4">
        <v>153678847.51159999</v>
      </c>
      <c r="P44" s="4">
        <v>0</v>
      </c>
      <c r="Q44" s="4">
        <v>122728.04300000001</v>
      </c>
      <c r="R44" s="4">
        <v>31784076.2777</v>
      </c>
      <c r="S44" s="5">
        <f t="shared" si="1"/>
        <v>185585651.83230001</v>
      </c>
    </row>
    <row r="45" spans="1:19" ht="24.95" customHeight="1" x14ac:dyDescent="0.2">
      <c r="A45" s="137"/>
      <c r="B45" s="132"/>
      <c r="C45" s="1">
        <v>20</v>
      </c>
      <c r="D45" s="4" t="s">
        <v>97</v>
      </c>
      <c r="E45" s="4">
        <v>137940689.87360001</v>
      </c>
      <c r="F45" s="4">
        <v>0</v>
      </c>
      <c r="G45" s="4">
        <v>110159.5385</v>
      </c>
      <c r="H45" s="4">
        <v>22960490.251699999</v>
      </c>
      <c r="I45" s="5">
        <f t="shared" si="0"/>
        <v>161011339.6638</v>
      </c>
      <c r="J45" s="7"/>
      <c r="K45" s="129"/>
      <c r="L45" s="132"/>
      <c r="M45" s="8">
        <v>18</v>
      </c>
      <c r="N45" s="4" t="s">
        <v>478</v>
      </c>
      <c r="O45" s="4">
        <v>147112908.6363</v>
      </c>
      <c r="P45" s="4">
        <v>0</v>
      </c>
      <c r="Q45" s="4">
        <v>117484.47930000001</v>
      </c>
      <c r="R45" s="4">
        <v>30627727.0352</v>
      </c>
      <c r="S45" s="5">
        <f t="shared" si="1"/>
        <v>177858120.15079999</v>
      </c>
    </row>
    <row r="46" spans="1:19" ht="24.95" customHeight="1" x14ac:dyDescent="0.2">
      <c r="A46" s="137"/>
      <c r="B46" s="132"/>
      <c r="C46" s="11">
        <v>21</v>
      </c>
      <c r="D46" s="4" t="s">
        <v>791</v>
      </c>
      <c r="E46" s="4">
        <v>133674935.5413</v>
      </c>
      <c r="F46" s="4">
        <v>0</v>
      </c>
      <c r="G46" s="4">
        <v>106752.9039</v>
      </c>
      <c r="H46" s="4">
        <v>31879888.750599999</v>
      </c>
      <c r="I46" s="5">
        <f t="shared" si="0"/>
        <v>165661577.19580001</v>
      </c>
      <c r="J46" s="7"/>
      <c r="K46" s="129"/>
      <c r="L46" s="132"/>
      <c r="M46" s="8">
        <v>19</v>
      </c>
      <c r="N46" s="4" t="s">
        <v>479</v>
      </c>
      <c r="O46" s="4">
        <v>161326084.01030001</v>
      </c>
      <c r="P46" s="4">
        <v>0</v>
      </c>
      <c r="Q46" s="4">
        <v>128835.1318</v>
      </c>
      <c r="R46" s="4">
        <v>34465207.413699999</v>
      </c>
      <c r="S46" s="5">
        <f t="shared" si="1"/>
        <v>195920126.55580002</v>
      </c>
    </row>
    <row r="47" spans="1:19" ht="24.95" customHeight="1" x14ac:dyDescent="0.2">
      <c r="A47" s="1"/>
      <c r="B47" s="138" t="s">
        <v>812</v>
      </c>
      <c r="C47" s="138"/>
      <c r="D47" s="138"/>
      <c r="E47" s="10">
        <f>SUM(E26:E46)</f>
        <v>2828847259.4177999</v>
      </c>
      <c r="F47" s="10">
        <f t="shared" ref="F47:H47" si="4">SUM(F26:F46)</f>
        <v>0</v>
      </c>
      <c r="G47" s="10">
        <f t="shared" ref="G47" si="5">SUM(G26:G46)</f>
        <v>2259119.5457999995</v>
      </c>
      <c r="H47" s="10">
        <f t="shared" si="4"/>
        <v>612004547.58899999</v>
      </c>
      <c r="I47" s="5">
        <f t="shared" si="0"/>
        <v>3443110926.5525999</v>
      </c>
      <c r="J47" s="7"/>
      <c r="K47" s="129"/>
      <c r="L47" s="132"/>
      <c r="M47" s="8">
        <v>20</v>
      </c>
      <c r="N47" s="4" t="s">
        <v>480</v>
      </c>
      <c r="O47" s="4">
        <v>128467589.25</v>
      </c>
      <c r="P47" s="4">
        <v>0</v>
      </c>
      <c r="Q47" s="4">
        <v>102594.3132</v>
      </c>
      <c r="R47" s="4">
        <v>28565217.405999999</v>
      </c>
      <c r="S47" s="5">
        <f t="shared" si="1"/>
        <v>157135400.96919999</v>
      </c>
    </row>
    <row r="48" spans="1:19" ht="24.95" customHeight="1" x14ac:dyDescent="0.2">
      <c r="A48" s="137">
        <v>3</v>
      </c>
      <c r="B48" s="131" t="s">
        <v>25</v>
      </c>
      <c r="C48" s="12">
        <v>1</v>
      </c>
      <c r="D48" s="4" t="s">
        <v>98</v>
      </c>
      <c r="E48" s="4">
        <v>128359539.204</v>
      </c>
      <c r="F48" s="4">
        <v>0</v>
      </c>
      <c r="G48" s="4">
        <v>102508.02439999999</v>
      </c>
      <c r="H48" s="4">
        <v>28250874.847899999</v>
      </c>
      <c r="I48" s="5">
        <f t="shared" si="0"/>
        <v>156712922.0763</v>
      </c>
      <c r="J48" s="7"/>
      <c r="K48" s="129"/>
      <c r="L48" s="132"/>
      <c r="M48" s="8">
        <v>21</v>
      </c>
      <c r="N48" s="4" t="s">
        <v>42</v>
      </c>
      <c r="O48" s="4">
        <v>176933822.82800001</v>
      </c>
      <c r="P48" s="4">
        <v>0</v>
      </c>
      <c r="Q48" s="4">
        <v>141299.48379999999</v>
      </c>
      <c r="R48" s="4">
        <v>39014778.203900002</v>
      </c>
      <c r="S48" s="5">
        <f t="shared" si="1"/>
        <v>216089900.51570001</v>
      </c>
    </row>
    <row r="49" spans="1:19" ht="24.95" customHeight="1" x14ac:dyDescent="0.2">
      <c r="A49" s="137"/>
      <c r="B49" s="132"/>
      <c r="C49" s="1">
        <v>2</v>
      </c>
      <c r="D49" s="4" t="s">
        <v>99</v>
      </c>
      <c r="E49" s="4">
        <v>100222933.0457</v>
      </c>
      <c r="F49" s="4">
        <v>0</v>
      </c>
      <c r="G49" s="4">
        <v>80038.109599999996</v>
      </c>
      <c r="H49" s="4">
        <v>23336750.3037</v>
      </c>
      <c r="I49" s="5">
        <f t="shared" si="0"/>
        <v>123639721.45899999</v>
      </c>
      <c r="J49" s="7"/>
      <c r="K49" s="129"/>
      <c r="L49" s="132"/>
      <c r="M49" s="8">
        <v>22</v>
      </c>
      <c r="N49" s="4" t="s">
        <v>481</v>
      </c>
      <c r="O49" s="4">
        <v>124498242.7174</v>
      </c>
      <c r="P49" s="4">
        <v>0</v>
      </c>
      <c r="Q49" s="4">
        <v>99424.390100000004</v>
      </c>
      <c r="R49" s="4">
        <v>26447277.0876</v>
      </c>
      <c r="S49" s="5">
        <f t="shared" si="1"/>
        <v>151044944.19510001</v>
      </c>
    </row>
    <row r="50" spans="1:19" ht="24.95" customHeight="1" x14ac:dyDescent="0.2">
      <c r="A50" s="137"/>
      <c r="B50" s="132"/>
      <c r="C50" s="1">
        <v>3</v>
      </c>
      <c r="D50" s="4" t="s">
        <v>100</v>
      </c>
      <c r="E50" s="4">
        <v>132322664.41670001</v>
      </c>
      <c r="F50" s="4">
        <v>0</v>
      </c>
      <c r="G50" s="4">
        <v>105672.9792</v>
      </c>
      <c r="H50" s="4">
        <v>30344665.9045</v>
      </c>
      <c r="I50" s="5">
        <f t="shared" si="0"/>
        <v>162773003.30040002</v>
      </c>
      <c r="J50" s="7"/>
      <c r="K50" s="129"/>
      <c r="L50" s="132"/>
      <c r="M50" s="8">
        <v>23</v>
      </c>
      <c r="N50" s="4" t="s">
        <v>482</v>
      </c>
      <c r="O50" s="4">
        <v>117617836.38779999</v>
      </c>
      <c r="P50" s="4">
        <v>0</v>
      </c>
      <c r="Q50" s="4">
        <v>93929.692500000005</v>
      </c>
      <c r="R50" s="4">
        <v>25301500.967500001</v>
      </c>
      <c r="S50" s="5">
        <f t="shared" si="1"/>
        <v>143013267.0478</v>
      </c>
    </row>
    <row r="51" spans="1:19" ht="24.95" customHeight="1" x14ac:dyDescent="0.2">
      <c r="A51" s="137"/>
      <c r="B51" s="132"/>
      <c r="C51" s="1">
        <v>4</v>
      </c>
      <c r="D51" s="4" t="s">
        <v>101</v>
      </c>
      <c r="E51" s="4">
        <v>101440351.90530001</v>
      </c>
      <c r="F51" s="4">
        <v>0</v>
      </c>
      <c r="G51" s="4">
        <v>81010.341199999995</v>
      </c>
      <c r="H51" s="4">
        <v>24215883.537300002</v>
      </c>
      <c r="I51" s="5">
        <f t="shared" si="0"/>
        <v>125737245.78380001</v>
      </c>
      <c r="J51" s="7"/>
      <c r="K51" s="129"/>
      <c r="L51" s="132"/>
      <c r="M51" s="8">
        <v>24</v>
      </c>
      <c r="N51" s="4" t="s">
        <v>483</v>
      </c>
      <c r="O51" s="4">
        <v>143080335.00549999</v>
      </c>
      <c r="P51" s="4">
        <v>0</v>
      </c>
      <c r="Q51" s="4">
        <v>114264.06299999999</v>
      </c>
      <c r="R51" s="4">
        <v>31677344.047699999</v>
      </c>
      <c r="S51" s="5">
        <f t="shared" si="1"/>
        <v>174871943.11619997</v>
      </c>
    </row>
    <row r="52" spans="1:19" ht="24.95" customHeight="1" x14ac:dyDescent="0.2">
      <c r="A52" s="137"/>
      <c r="B52" s="132"/>
      <c r="C52" s="1">
        <v>5</v>
      </c>
      <c r="D52" s="4" t="s">
        <v>102</v>
      </c>
      <c r="E52" s="4">
        <v>136319175.92089999</v>
      </c>
      <c r="F52" s="4">
        <v>0</v>
      </c>
      <c r="G52" s="4">
        <v>108864.5963</v>
      </c>
      <c r="H52" s="4">
        <v>31602867.474300001</v>
      </c>
      <c r="I52" s="5">
        <f t="shared" si="0"/>
        <v>168030907.99149999</v>
      </c>
      <c r="J52" s="7"/>
      <c r="K52" s="129"/>
      <c r="L52" s="132"/>
      <c r="M52" s="8">
        <v>25</v>
      </c>
      <c r="N52" s="4" t="s">
        <v>484</v>
      </c>
      <c r="O52" s="4">
        <v>142382114.83750001</v>
      </c>
      <c r="P52" s="4">
        <v>0</v>
      </c>
      <c r="Q52" s="4">
        <v>113706.4638</v>
      </c>
      <c r="R52" s="4">
        <v>30535071.447500002</v>
      </c>
      <c r="S52" s="5">
        <f t="shared" si="1"/>
        <v>173030892.74880001</v>
      </c>
    </row>
    <row r="53" spans="1:19" ht="24.95" customHeight="1" x14ac:dyDescent="0.2">
      <c r="A53" s="137"/>
      <c r="B53" s="132"/>
      <c r="C53" s="1">
        <v>6</v>
      </c>
      <c r="D53" s="4" t="s">
        <v>103</v>
      </c>
      <c r="E53" s="4">
        <v>118817517.7572</v>
      </c>
      <c r="F53" s="4">
        <v>0</v>
      </c>
      <c r="G53" s="4">
        <v>94887.758900000001</v>
      </c>
      <c r="H53" s="4">
        <v>26144258.406100001</v>
      </c>
      <c r="I53" s="5">
        <f t="shared" si="0"/>
        <v>145056663.92219999</v>
      </c>
      <c r="J53" s="7"/>
      <c r="K53" s="129"/>
      <c r="L53" s="132"/>
      <c r="M53" s="8">
        <v>26</v>
      </c>
      <c r="N53" s="4" t="s">
        <v>485</v>
      </c>
      <c r="O53" s="4">
        <v>135059668.0869</v>
      </c>
      <c r="P53" s="4">
        <v>0</v>
      </c>
      <c r="Q53" s="4">
        <v>107858.7524</v>
      </c>
      <c r="R53" s="4">
        <v>30162572.210900001</v>
      </c>
      <c r="S53" s="5">
        <f t="shared" si="1"/>
        <v>165330099.05020002</v>
      </c>
    </row>
    <row r="54" spans="1:19" ht="24.95" customHeight="1" x14ac:dyDescent="0.2">
      <c r="A54" s="137"/>
      <c r="B54" s="132"/>
      <c r="C54" s="1">
        <v>7</v>
      </c>
      <c r="D54" s="4" t="s">
        <v>104</v>
      </c>
      <c r="E54" s="4">
        <v>134759758.9849</v>
      </c>
      <c r="F54" s="4">
        <v>0</v>
      </c>
      <c r="G54" s="4">
        <v>107619.2447</v>
      </c>
      <c r="H54" s="4">
        <v>30139897.681200001</v>
      </c>
      <c r="I54" s="5">
        <f t="shared" si="0"/>
        <v>165007275.91080001</v>
      </c>
      <c r="J54" s="7"/>
      <c r="K54" s="129"/>
      <c r="L54" s="132"/>
      <c r="M54" s="8">
        <v>27</v>
      </c>
      <c r="N54" s="4" t="s">
        <v>486</v>
      </c>
      <c r="O54" s="4">
        <v>137896228.12850001</v>
      </c>
      <c r="P54" s="4">
        <v>0</v>
      </c>
      <c r="Q54" s="4">
        <v>110124.0313</v>
      </c>
      <c r="R54" s="4">
        <v>29922831.3519</v>
      </c>
      <c r="S54" s="5">
        <f t="shared" si="1"/>
        <v>167929183.51170003</v>
      </c>
    </row>
    <row r="55" spans="1:19" ht="24.95" customHeight="1" x14ac:dyDescent="0.2">
      <c r="A55" s="137"/>
      <c r="B55" s="132"/>
      <c r="C55" s="1">
        <v>8</v>
      </c>
      <c r="D55" s="4" t="s">
        <v>105</v>
      </c>
      <c r="E55" s="4">
        <v>107976129.9834</v>
      </c>
      <c r="F55" s="4">
        <v>0</v>
      </c>
      <c r="G55" s="4">
        <v>86229.818499999994</v>
      </c>
      <c r="H55" s="4">
        <v>24264995.378199998</v>
      </c>
      <c r="I55" s="5">
        <f t="shared" si="0"/>
        <v>132327355.18009999</v>
      </c>
      <c r="J55" s="7"/>
      <c r="K55" s="129"/>
      <c r="L55" s="132"/>
      <c r="M55" s="8">
        <v>28</v>
      </c>
      <c r="N55" s="4" t="s">
        <v>487</v>
      </c>
      <c r="O55" s="4">
        <v>116152003.6617</v>
      </c>
      <c r="P55" s="4">
        <v>0</v>
      </c>
      <c r="Q55" s="4">
        <v>92759.077300000004</v>
      </c>
      <c r="R55" s="4">
        <v>26306135.287500001</v>
      </c>
      <c r="S55" s="5">
        <f t="shared" si="1"/>
        <v>142550898.02649999</v>
      </c>
    </row>
    <row r="56" spans="1:19" ht="24.95" customHeight="1" x14ac:dyDescent="0.2">
      <c r="A56" s="137"/>
      <c r="B56" s="132"/>
      <c r="C56" s="1">
        <v>9</v>
      </c>
      <c r="D56" s="4" t="s">
        <v>106</v>
      </c>
      <c r="E56" s="4">
        <v>125310034.89920001</v>
      </c>
      <c r="F56" s="4">
        <v>0</v>
      </c>
      <c r="G56" s="4">
        <v>100072.68799999999</v>
      </c>
      <c r="H56" s="4">
        <v>28126437.329999998</v>
      </c>
      <c r="I56" s="5">
        <f t="shared" si="0"/>
        <v>153536544.9172</v>
      </c>
      <c r="J56" s="7"/>
      <c r="K56" s="129"/>
      <c r="L56" s="132"/>
      <c r="M56" s="8">
        <v>29</v>
      </c>
      <c r="N56" s="4" t="s">
        <v>488</v>
      </c>
      <c r="O56" s="4">
        <v>138983221.02559999</v>
      </c>
      <c r="P56" s="4">
        <v>0</v>
      </c>
      <c r="Q56" s="4">
        <v>110992.1047</v>
      </c>
      <c r="R56" s="4">
        <v>29833992.098299999</v>
      </c>
      <c r="S56" s="5">
        <f t="shared" si="1"/>
        <v>168928205.2286</v>
      </c>
    </row>
    <row r="57" spans="1:19" ht="24.95" customHeight="1" x14ac:dyDescent="0.2">
      <c r="A57" s="137"/>
      <c r="B57" s="132"/>
      <c r="C57" s="1">
        <v>10</v>
      </c>
      <c r="D57" s="4" t="s">
        <v>107</v>
      </c>
      <c r="E57" s="4">
        <v>136331516.7599</v>
      </c>
      <c r="F57" s="4">
        <v>0</v>
      </c>
      <c r="G57" s="4">
        <v>108874.45170000001</v>
      </c>
      <c r="H57" s="4">
        <v>31413427.150400002</v>
      </c>
      <c r="I57" s="5">
        <f t="shared" si="0"/>
        <v>167853818.36200002</v>
      </c>
      <c r="J57" s="7"/>
      <c r="K57" s="129"/>
      <c r="L57" s="132"/>
      <c r="M57" s="8">
        <v>30</v>
      </c>
      <c r="N57" s="4" t="s">
        <v>489</v>
      </c>
      <c r="O57" s="4">
        <v>125371230.6464</v>
      </c>
      <c r="P57" s="4">
        <v>0</v>
      </c>
      <c r="Q57" s="4">
        <v>100121.5589</v>
      </c>
      <c r="R57" s="4">
        <v>28709737.600299999</v>
      </c>
      <c r="S57" s="5">
        <f t="shared" si="1"/>
        <v>154181089.80559999</v>
      </c>
    </row>
    <row r="58" spans="1:19" ht="24.95" customHeight="1" x14ac:dyDescent="0.2">
      <c r="A58" s="137"/>
      <c r="B58" s="132"/>
      <c r="C58" s="1">
        <v>11</v>
      </c>
      <c r="D58" s="4" t="s">
        <v>108</v>
      </c>
      <c r="E58" s="4">
        <v>104924510.4102</v>
      </c>
      <c r="F58" s="4">
        <v>0</v>
      </c>
      <c r="G58" s="4">
        <v>83792.792799999996</v>
      </c>
      <c r="H58" s="4">
        <v>24112279.449999999</v>
      </c>
      <c r="I58" s="5">
        <f t="shared" si="0"/>
        <v>129120582.653</v>
      </c>
      <c r="J58" s="7"/>
      <c r="K58" s="129"/>
      <c r="L58" s="132"/>
      <c r="M58" s="8">
        <v>31</v>
      </c>
      <c r="N58" s="4" t="s">
        <v>490</v>
      </c>
      <c r="O58" s="4">
        <v>129895585.14569999</v>
      </c>
      <c r="P58" s="4">
        <v>0</v>
      </c>
      <c r="Q58" s="4">
        <v>103734.7118</v>
      </c>
      <c r="R58" s="4">
        <v>27602750.450100001</v>
      </c>
      <c r="S58" s="5">
        <f t="shared" si="1"/>
        <v>157602070.30759999</v>
      </c>
    </row>
    <row r="59" spans="1:19" ht="24.95" customHeight="1" x14ac:dyDescent="0.2">
      <c r="A59" s="137"/>
      <c r="B59" s="132"/>
      <c r="C59" s="1">
        <v>12</v>
      </c>
      <c r="D59" s="4" t="s">
        <v>109</v>
      </c>
      <c r="E59" s="4">
        <v>124106841.55840001</v>
      </c>
      <c r="F59" s="4">
        <v>0</v>
      </c>
      <c r="G59" s="4">
        <v>99111.816900000005</v>
      </c>
      <c r="H59" s="4">
        <v>27801298.174400002</v>
      </c>
      <c r="I59" s="5">
        <f t="shared" si="0"/>
        <v>152007251.54970002</v>
      </c>
      <c r="J59" s="7"/>
      <c r="K59" s="129"/>
      <c r="L59" s="132"/>
      <c r="M59" s="8">
        <v>32</v>
      </c>
      <c r="N59" s="4" t="s">
        <v>491</v>
      </c>
      <c r="O59" s="4">
        <v>139375296.3039</v>
      </c>
      <c r="P59" s="4">
        <v>0</v>
      </c>
      <c r="Q59" s="4">
        <v>111305.2163</v>
      </c>
      <c r="R59" s="4">
        <v>30588812.9397</v>
      </c>
      <c r="S59" s="5">
        <f t="shared" si="1"/>
        <v>170075414.45990002</v>
      </c>
    </row>
    <row r="60" spans="1:19" ht="24.95" customHeight="1" x14ac:dyDescent="0.2">
      <c r="A60" s="137"/>
      <c r="B60" s="132"/>
      <c r="C60" s="1">
        <v>13</v>
      </c>
      <c r="D60" s="4" t="s">
        <v>110</v>
      </c>
      <c r="E60" s="4">
        <v>124141832.6279</v>
      </c>
      <c r="F60" s="4">
        <v>0</v>
      </c>
      <c r="G60" s="4">
        <v>99139.760800000004</v>
      </c>
      <c r="H60" s="4">
        <v>27808743.154100001</v>
      </c>
      <c r="I60" s="5">
        <f t="shared" si="0"/>
        <v>152049715.54280001</v>
      </c>
      <c r="J60" s="7"/>
      <c r="K60" s="129"/>
      <c r="L60" s="132"/>
      <c r="M60" s="8">
        <v>33</v>
      </c>
      <c r="N60" s="4" t="s">
        <v>492</v>
      </c>
      <c r="O60" s="4">
        <v>135080916.96880001</v>
      </c>
      <c r="P60" s="4">
        <v>0</v>
      </c>
      <c r="Q60" s="4">
        <v>107875.72169999999</v>
      </c>
      <c r="R60" s="4">
        <v>27680140.701299999</v>
      </c>
      <c r="S60" s="5">
        <f t="shared" si="1"/>
        <v>162868933.39180002</v>
      </c>
    </row>
    <row r="61" spans="1:19" ht="24.95" customHeight="1" x14ac:dyDescent="0.2">
      <c r="A61" s="137"/>
      <c r="B61" s="132"/>
      <c r="C61" s="1">
        <v>14</v>
      </c>
      <c r="D61" s="4" t="s">
        <v>111</v>
      </c>
      <c r="E61" s="4">
        <v>128033832.9198</v>
      </c>
      <c r="F61" s="4">
        <v>0</v>
      </c>
      <c r="G61" s="4">
        <v>102247.9151</v>
      </c>
      <c r="H61" s="4">
        <v>28500312.9494</v>
      </c>
      <c r="I61" s="5">
        <f t="shared" si="0"/>
        <v>156636393.7843</v>
      </c>
      <c r="J61" s="7"/>
      <c r="K61" s="130"/>
      <c r="L61" s="133"/>
      <c r="M61" s="8">
        <v>34</v>
      </c>
      <c r="N61" s="4" t="s">
        <v>493</v>
      </c>
      <c r="O61" s="4">
        <v>132390381.7131</v>
      </c>
      <c r="P61" s="4">
        <v>0</v>
      </c>
      <c r="Q61" s="4">
        <v>105727.0583</v>
      </c>
      <c r="R61" s="4">
        <v>28772237.892000001</v>
      </c>
      <c r="S61" s="5">
        <f t="shared" si="1"/>
        <v>161268346.66339999</v>
      </c>
    </row>
    <row r="62" spans="1:19" ht="24.95" customHeight="1" x14ac:dyDescent="0.2">
      <c r="A62" s="137"/>
      <c r="B62" s="132"/>
      <c r="C62" s="1">
        <v>15</v>
      </c>
      <c r="D62" s="4" t="s">
        <v>112</v>
      </c>
      <c r="E62" s="4">
        <v>116971453.54449999</v>
      </c>
      <c r="F62" s="4">
        <v>0</v>
      </c>
      <c r="G62" s="4">
        <v>93413.490600000005</v>
      </c>
      <c r="H62" s="4">
        <v>25754992.324499998</v>
      </c>
      <c r="I62" s="5">
        <f t="shared" si="0"/>
        <v>142819859.35960001</v>
      </c>
      <c r="J62" s="7"/>
      <c r="K62" s="14"/>
      <c r="L62" s="134" t="s">
        <v>830</v>
      </c>
      <c r="M62" s="135"/>
      <c r="N62" s="136"/>
      <c r="O62" s="10">
        <f>SUM(O28:O61)</f>
        <v>4701181622.9027004</v>
      </c>
      <c r="P62" s="10">
        <f t="shared" ref="P62:R62" si="6">SUM(P28:P61)</f>
        <v>0</v>
      </c>
      <c r="Q62" s="10">
        <f t="shared" ref="Q62" si="7">SUM(Q28:Q61)</f>
        <v>3754367.1740000006</v>
      </c>
      <c r="R62" s="10">
        <f t="shared" si="6"/>
        <v>1011496734.0107998</v>
      </c>
      <c r="S62" s="5">
        <f t="shared" si="1"/>
        <v>5716432724.0874996</v>
      </c>
    </row>
    <row r="63" spans="1:19" ht="24.95" customHeight="1" x14ac:dyDescent="0.2">
      <c r="A63" s="137"/>
      <c r="B63" s="132"/>
      <c r="C63" s="1">
        <v>16</v>
      </c>
      <c r="D63" s="4" t="s">
        <v>113</v>
      </c>
      <c r="E63" s="4">
        <v>119433746.59900001</v>
      </c>
      <c r="F63" s="4">
        <v>0</v>
      </c>
      <c r="G63" s="4">
        <v>95379.879700000005</v>
      </c>
      <c r="H63" s="4">
        <v>27496554.509399999</v>
      </c>
      <c r="I63" s="5">
        <f t="shared" si="0"/>
        <v>147025680.98810002</v>
      </c>
      <c r="J63" s="7"/>
      <c r="K63" s="128">
        <v>21</v>
      </c>
      <c r="L63" s="131" t="s">
        <v>43</v>
      </c>
      <c r="M63" s="8">
        <v>1</v>
      </c>
      <c r="N63" s="4" t="s">
        <v>494</v>
      </c>
      <c r="O63" s="4">
        <v>106000191.7907</v>
      </c>
      <c r="P63" s="4">
        <v>0</v>
      </c>
      <c r="Q63" s="4">
        <v>84651.832800000004</v>
      </c>
      <c r="R63" s="4">
        <v>23293021.0733</v>
      </c>
      <c r="S63" s="5">
        <f t="shared" si="1"/>
        <v>129377864.69680001</v>
      </c>
    </row>
    <row r="64" spans="1:19" ht="24.95" customHeight="1" x14ac:dyDescent="0.2">
      <c r="A64" s="137"/>
      <c r="B64" s="132"/>
      <c r="C64" s="1">
        <v>17</v>
      </c>
      <c r="D64" s="4" t="s">
        <v>114</v>
      </c>
      <c r="E64" s="4">
        <v>111484302.9849</v>
      </c>
      <c r="F64" s="4">
        <v>0</v>
      </c>
      <c r="G64" s="4">
        <v>89031.448099999994</v>
      </c>
      <c r="H64" s="4">
        <v>26056295.032499999</v>
      </c>
      <c r="I64" s="5">
        <f t="shared" si="0"/>
        <v>137629629.4655</v>
      </c>
      <c r="J64" s="7"/>
      <c r="K64" s="129"/>
      <c r="L64" s="132"/>
      <c r="M64" s="8">
        <v>2</v>
      </c>
      <c r="N64" s="4" t="s">
        <v>495</v>
      </c>
      <c r="O64" s="4">
        <v>173200115.83590001</v>
      </c>
      <c r="P64" s="4">
        <v>0</v>
      </c>
      <c r="Q64" s="4">
        <v>138317.7426</v>
      </c>
      <c r="R64" s="4">
        <v>30679004.004700001</v>
      </c>
      <c r="S64" s="5">
        <f t="shared" si="1"/>
        <v>204017437.58320001</v>
      </c>
    </row>
    <row r="65" spans="1:19" ht="24.95" customHeight="1" x14ac:dyDescent="0.2">
      <c r="A65" s="137"/>
      <c r="B65" s="132"/>
      <c r="C65" s="1">
        <v>18</v>
      </c>
      <c r="D65" s="4" t="s">
        <v>115</v>
      </c>
      <c r="E65" s="4">
        <v>138508610.73359999</v>
      </c>
      <c r="F65" s="4">
        <v>0</v>
      </c>
      <c r="G65" s="4">
        <v>110613.0805</v>
      </c>
      <c r="H65" s="4">
        <v>30687447.785100002</v>
      </c>
      <c r="I65" s="5">
        <f t="shared" si="0"/>
        <v>169306671.59920001</v>
      </c>
      <c r="J65" s="7"/>
      <c r="K65" s="129"/>
      <c r="L65" s="132"/>
      <c r="M65" s="8">
        <v>3</v>
      </c>
      <c r="N65" s="4" t="s">
        <v>496</v>
      </c>
      <c r="O65" s="4">
        <v>145885029.4285</v>
      </c>
      <c r="P65" s="4">
        <v>0</v>
      </c>
      <c r="Q65" s="4">
        <v>116503.8941</v>
      </c>
      <c r="R65" s="4">
        <v>31395598.941799998</v>
      </c>
      <c r="S65" s="5">
        <f t="shared" si="1"/>
        <v>177397132.26440001</v>
      </c>
    </row>
    <row r="66" spans="1:19" ht="24.95" customHeight="1" x14ac:dyDescent="0.2">
      <c r="A66" s="137"/>
      <c r="B66" s="132"/>
      <c r="C66" s="1">
        <v>19</v>
      </c>
      <c r="D66" s="4" t="s">
        <v>116</v>
      </c>
      <c r="E66" s="4">
        <v>115575180.5214</v>
      </c>
      <c r="F66" s="4">
        <v>0</v>
      </c>
      <c r="G66" s="4">
        <v>92298.426000000007</v>
      </c>
      <c r="H66" s="4">
        <v>26344021.601</v>
      </c>
      <c r="I66" s="5">
        <f t="shared" si="0"/>
        <v>142011500.54840001</v>
      </c>
      <c r="J66" s="7"/>
      <c r="K66" s="129"/>
      <c r="L66" s="132"/>
      <c r="M66" s="8">
        <v>4</v>
      </c>
      <c r="N66" s="4" t="s">
        <v>497</v>
      </c>
      <c r="O66" s="4">
        <v>120452659.7825</v>
      </c>
      <c r="P66" s="4">
        <v>0</v>
      </c>
      <c r="Q66" s="4">
        <v>96193.584600000002</v>
      </c>
      <c r="R66" s="4">
        <v>26503371.3968</v>
      </c>
      <c r="S66" s="5">
        <f t="shared" si="1"/>
        <v>147052224.76390001</v>
      </c>
    </row>
    <row r="67" spans="1:19" ht="24.95" customHeight="1" x14ac:dyDescent="0.2">
      <c r="A67" s="137"/>
      <c r="B67" s="132"/>
      <c r="C67" s="1">
        <v>20</v>
      </c>
      <c r="D67" s="4" t="s">
        <v>117</v>
      </c>
      <c r="E67" s="4">
        <v>121604360.0518</v>
      </c>
      <c r="F67" s="4">
        <v>0</v>
      </c>
      <c r="G67" s="4">
        <v>97113.333299999998</v>
      </c>
      <c r="H67" s="4">
        <v>27571504.809300002</v>
      </c>
      <c r="I67" s="5">
        <f t="shared" si="0"/>
        <v>149272978.19439998</v>
      </c>
      <c r="J67" s="7"/>
      <c r="K67" s="129"/>
      <c r="L67" s="132"/>
      <c r="M67" s="8">
        <v>5</v>
      </c>
      <c r="N67" s="4" t="s">
        <v>498</v>
      </c>
      <c r="O67" s="4">
        <v>160419462.42609999</v>
      </c>
      <c r="P67" s="4">
        <v>0</v>
      </c>
      <c r="Q67" s="4">
        <v>128111.1032</v>
      </c>
      <c r="R67" s="4">
        <v>34044072.267700002</v>
      </c>
      <c r="S67" s="5">
        <f t="shared" si="1"/>
        <v>194591645.79699999</v>
      </c>
    </row>
    <row r="68" spans="1:19" ht="24.95" customHeight="1" x14ac:dyDescent="0.2">
      <c r="A68" s="137"/>
      <c r="B68" s="132"/>
      <c r="C68" s="1">
        <v>21</v>
      </c>
      <c r="D68" s="4" t="s">
        <v>118</v>
      </c>
      <c r="E68" s="4">
        <v>126486196.7467</v>
      </c>
      <c r="F68" s="4">
        <v>0</v>
      </c>
      <c r="G68" s="4">
        <v>101011.97169999999</v>
      </c>
      <c r="H68" s="4">
        <v>28825890.045000002</v>
      </c>
      <c r="I68" s="5">
        <f t="shared" si="0"/>
        <v>155413098.76340002</v>
      </c>
      <c r="J68" s="7"/>
      <c r="K68" s="129"/>
      <c r="L68" s="132"/>
      <c r="M68" s="8">
        <v>6</v>
      </c>
      <c r="N68" s="4" t="s">
        <v>499</v>
      </c>
      <c r="O68" s="4">
        <v>196263508.1029</v>
      </c>
      <c r="P68" s="4">
        <v>0</v>
      </c>
      <c r="Q68" s="4">
        <v>156736.185</v>
      </c>
      <c r="R68" s="4">
        <v>35958683.308600001</v>
      </c>
      <c r="S68" s="5">
        <f t="shared" si="1"/>
        <v>232378927.59650001</v>
      </c>
    </row>
    <row r="69" spans="1:19" ht="24.95" customHeight="1" x14ac:dyDescent="0.2">
      <c r="A69" s="137"/>
      <c r="B69" s="132"/>
      <c r="C69" s="1">
        <v>22</v>
      </c>
      <c r="D69" s="4" t="s">
        <v>119</v>
      </c>
      <c r="E69" s="4">
        <v>108718196.64470001</v>
      </c>
      <c r="F69" s="4">
        <v>0</v>
      </c>
      <c r="G69" s="4">
        <v>86822.433499999999</v>
      </c>
      <c r="H69" s="4">
        <v>26059110.361000001</v>
      </c>
      <c r="I69" s="5">
        <f t="shared" si="0"/>
        <v>134864129.43920001</v>
      </c>
      <c r="J69" s="7"/>
      <c r="K69" s="129"/>
      <c r="L69" s="132"/>
      <c r="M69" s="8">
        <v>7</v>
      </c>
      <c r="N69" s="4" t="s">
        <v>500</v>
      </c>
      <c r="O69" s="4">
        <v>133708896.845</v>
      </c>
      <c r="P69" s="4">
        <v>0</v>
      </c>
      <c r="Q69" s="4">
        <v>106780.0254</v>
      </c>
      <c r="R69" s="4">
        <v>26764508.752099998</v>
      </c>
      <c r="S69" s="5">
        <f t="shared" si="1"/>
        <v>160580185.6225</v>
      </c>
    </row>
    <row r="70" spans="1:19" ht="24.95" customHeight="1" x14ac:dyDescent="0.2">
      <c r="A70" s="137"/>
      <c r="B70" s="132"/>
      <c r="C70" s="1">
        <v>23</v>
      </c>
      <c r="D70" s="4" t="s">
        <v>120</v>
      </c>
      <c r="E70" s="4">
        <v>113522946.50579999</v>
      </c>
      <c r="F70" s="4">
        <v>0</v>
      </c>
      <c r="G70" s="4">
        <v>90659.510299999994</v>
      </c>
      <c r="H70" s="4">
        <v>27267574.461399999</v>
      </c>
      <c r="I70" s="5">
        <f t="shared" si="0"/>
        <v>140881180.47749999</v>
      </c>
      <c r="J70" s="7"/>
      <c r="K70" s="129"/>
      <c r="L70" s="132"/>
      <c r="M70" s="8">
        <v>8</v>
      </c>
      <c r="N70" s="4" t="s">
        <v>501</v>
      </c>
      <c r="O70" s="4">
        <v>142046283.8021</v>
      </c>
      <c r="P70" s="4">
        <v>0</v>
      </c>
      <c r="Q70" s="4">
        <v>113438.2689</v>
      </c>
      <c r="R70" s="4">
        <v>28191692.592399999</v>
      </c>
      <c r="S70" s="5">
        <f t="shared" si="1"/>
        <v>170351414.66339999</v>
      </c>
    </row>
    <row r="71" spans="1:19" ht="24.95" customHeight="1" x14ac:dyDescent="0.2">
      <c r="A71" s="137"/>
      <c r="B71" s="132"/>
      <c r="C71" s="1">
        <v>24</v>
      </c>
      <c r="D71" s="4" t="s">
        <v>121</v>
      </c>
      <c r="E71" s="4">
        <v>116279425.0256</v>
      </c>
      <c r="F71" s="4">
        <v>0</v>
      </c>
      <c r="G71" s="4">
        <v>92860.8361</v>
      </c>
      <c r="H71" s="4">
        <v>25020817.225200001</v>
      </c>
      <c r="I71" s="5">
        <f t="shared" si="0"/>
        <v>141393103.0869</v>
      </c>
      <c r="J71" s="7"/>
      <c r="K71" s="129"/>
      <c r="L71" s="132"/>
      <c r="M71" s="8">
        <v>9</v>
      </c>
      <c r="N71" s="4" t="s">
        <v>502</v>
      </c>
      <c r="O71" s="4">
        <v>176466073.58950001</v>
      </c>
      <c r="P71" s="4">
        <v>0</v>
      </c>
      <c r="Q71" s="4">
        <v>140925.93890000001</v>
      </c>
      <c r="R71" s="4">
        <v>35757418.605099998</v>
      </c>
      <c r="S71" s="5">
        <f t="shared" si="1"/>
        <v>212364418.13350001</v>
      </c>
    </row>
    <row r="72" spans="1:19" ht="24.95" customHeight="1" x14ac:dyDescent="0.2">
      <c r="A72" s="137"/>
      <c r="B72" s="132"/>
      <c r="C72" s="1">
        <v>25</v>
      </c>
      <c r="D72" s="4" t="s">
        <v>122</v>
      </c>
      <c r="E72" s="4">
        <v>137002921.61289999</v>
      </c>
      <c r="F72" s="4">
        <v>0</v>
      </c>
      <c r="G72" s="4">
        <v>109410.6361</v>
      </c>
      <c r="H72" s="4">
        <v>30350734.501400001</v>
      </c>
      <c r="I72" s="5">
        <f t="shared" si="0"/>
        <v>167463066.75039998</v>
      </c>
      <c r="J72" s="7"/>
      <c r="K72" s="129"/>
      <c r="L72" s="132"/>
      <c r="M72" s="8">
        <v>10</v>
      </c>
      <c r="N72" s="4" t="s">
        <v>503</v>
      </c>
      <c r="O72" s="4">
        <v>122874626.2402</v>
      </c>
      <c r="P72" s="4">
        <v>0</v>
      </c>
      <c r="Q72" s="4">
        <v>98127.768800000005</v>
      </c>
      <c r="R72" s="4">
        <v>26748930.601300001</v>
      </c>
      <c r="S72" s="5">
        <f t="shared" si="1"/>
        <v>149721684.6103</v>
      </c>
    </row>
    <row r="73" spans="1:19" ht="24.95" customHeight="1" x14ac:dyDescent="0.2">
      <c r="A73" s="137"/>
      <c r="B73" s="132"/>
      <c r="C73" s="1">
        <v>26</v>
      </c>
      <c r="D73" s="4" t="s">
        <v>123</v>
      </c>
      <c r="E73" s="4">
        <v>102054395.3598</v>
      </c>
      <c r="F73" s="4">
        <v>0</v>
      </c>
      <c r="G73" s="4">
        <v>81500.716799999995</v>
      </c>
      <c r="H73" s="4">
        <v>22882231.164700001</v>
      </c>
      <c r="I73" s="5">
        <f t="shared" ref="I73:I136" si="8">E73+F73+G73+H73</f>
        <v>125018127.2413</v>
      </c>
      <c r="J73" s="7"/>
      <c r="K73" s="129"/>
      <c r="L73" s="132"/>
      <c r="M73" s="8">
        <v>11</v>
      </c>
      <c r="N73" s="4" t="s">
        <v>504</v>
      </c>
      <c r="O73" s="4">
        <v>129787673.7388</v>
      </c>
      <c r="P73" s="4">
        <v>0</v>
      </c>
      <c r="Q73" s="4">
        <v>103648.5337</v>
      </c>
      <c r="R73" s="4">
        <v>28613741.6098</v>
      </c>
      <c r="S73" s="5">
        <f t="shared" ref="S73:S136" si="9">O73+P73+Q73+R73</f>
        <v>158505063.88230002</v>
      </c>
    </row>
    <row r="74" spans="1:19" ht="24.95" customHeight="1" x14ac:dyDescent="0.2">
      <c r="A74" s="137"/>
      <c r="B74" s="132"/>
      <c r="C74" s="1">
        <v>27</v>
      </c>
      <c r="D74" s="4" t="s">
        <v>124</v>
      </c>
      <c r="E74" s="4">
        <v>125221576.5193</v>
      </c>
      <c r="F74" s="4">
        <v>0</v>
      </c>
      <c r="G74" s="4">
        <v>100002.045</v>
      </c>
      <c r="H74" s="4">
        <v>27496554.509399999</v>
      </c>
      <c r="I74" s="5">
        <f t="shared" si="8"/>
        <v>152818133.07370001</v>
      </c>
      <c r="J74" s="7"/>
      <c r="K74" s="129"/>
      <c r="L74" s="132"/>
      <c r="M74" s="8">
        <v>12</v>
      </c>
      <c r="N74" s="4" t="s">
        <v>505</v>
      </c>
      <c r="O74" s="4">
        <v>143184015.2238</v>
      </c>
      <c r="P74" s="4">
        <v>0</v>
      </c>
      <c r="Q74" s="4">
        <v>114346.8621</v>
      </c>
      <c r="R74" s="4">
        <v>31262214.935699999</v>
      </c>
      <c r="S74" s="5">
        <f t="shared" si="9"/>
        <v>174560577.02160001</v>
      </c>
    </row>
    <row r="75" spans="1:19" ht="24.95" customHeight="1" x14ac:dyDescent="0.2">
      <c r="A75" s="137"/>
      <c r="B75" s="132"/>
      <c r="C75" s="1">
        <v>28</v>
      </c>
      <c r="D75" s="4" t="s">
        <v>125</v>
      </c>
      <c r="E75" s="4">
        <v>102090738.1777</v>
      </c>
      <c r="F75" s="4">
        <v>0</v>
      </c>
      <c r="G75" s="4">
        <v>81529.7402</v>
      </c>
      <c r="H75" s="4">
        <v>23534323.798700001</v>
      </c>
      <c r="I75" s="5">
        <f t="shared" si="8"/>
        <v>125706591.7166</v>
      </c>
      <c r="J75" s="7"/>
      <c r="K75" s="129"/>
      <c r="L75" s="132"/>
      <c r="M75" s="8">
        <v>13</v>
      </c>
      <c r="N75" s="4" t="s">
        <v>506</v>
      </c>
      <c r="O75" s="4">
        <v>119160376.6164</v>
      </c>
      <c r="P75" s="4">
        <v>0</v>
      </c>
      <c r="Q75" s="4">
        <v>95161.566200000001</v>
      </c>
      <c r="R75" s="4">
        <v>24508617.3391</v>
      </c>
      <c r="S75" s="5">
        <f t="shared" si="9"/>
        <v>143764155.52169999</v>
      </c>
    </row>
    <row r="76" spans="1:19" ht="24.95" customHeight="1" x14ac:dyDescent="0.2">
      <c r="A76" s="137"/>
      <c r="B76" s="132"/>
      <c r="C76" s="1">
        <v>29</v>
      </c>
      <c r="D76" s="4" t="s">
        <v>126</v>
      </c>
      <c r="E76" s="4">
        <v>133142711.9369</v>
      </c>
      <c r="F76" s="4">
        <v>0</v>
      </c>
      <c r="G76" s="4">
        <v>106327.8697</v>
      </c>
      <c r="H76" s="4">
        <v>26950193.0997</v>
      </c>
      <c r="I76" s="5">
        <f t="shared" si="8"/>
        <v>160199232.90630001</v>
      </c>
      <c r="J76" s="7"/>
      <c r="K76" s="129"/>
      <c r="L76" s="132"/>
      <c r="M76" s="8">
        <v>14</v>
      </c>
      <c r="N76" s="4" t="s">
        <v>507</v>
      </c>
      <c r="O76" s="4">
        <v>136744319.65810001</v>
      </c>
      <c r="P76" s="4">
        <v>0</v>
      </c>
      <c r="Q76" s="4">
        <v>109204.1164</v>
      </c>
      <c r="R76" s="4">
        <v>28838092.0066</v>
      </c>
      <c r="S76" s="5">
        <f t="shared" si="9"/>
        <v>165691615.7811</v>
      </c>
    </row>
    <row r="77" spans="1:19" ht="24.95" customHeight="1" x14ac:dyDescent="0.2">
      <c r="A77" s="137"/>
      <c r="B77" s="132"/>
      <c r="C77" s="1">
        <v>30</v>
      </c>
      <c r="D77" s="4" t="s">
        <v>127</v>
      </c>
      <c r="E77" s="4">
        <v>110169039.65549999</v>
      </c>
      <c r="F77" s="4">
        <v>0</v>
      </c>
      <c r="G77" s="4">
        <v>87981.077799999999</v>
      </c>
      <c r="H77" s="4">
        <v>24000917.568700001</v>
      </c>
      <c r="I77" s="5">
        <f t="shared" si="8"/>
        <v>134257938.30199999</v>
      </c>
      <c r="J77" s="7"/>
      <c r="K77" s="129"/>
      <c r="L77" s="132"/>
      <c r="M77" s="8">
        <v>15</v>
      </c>
      <c r="N77" s="4" t="s">
        <v>508</v>
      </c>
      <c r="O77" s="4">
        <v>158200229.8087</v>
      </c>
      <c r="P77" s="4">
        <v>0</v>
      </c>
      <c r="Q77" s="4">
        <v>126338.8223</v>
      </c>
      <c r="R77" s="4">
        <v>30156979.545499999</v>
      </c>
      <c r="S77" s="5">
        <f t="shared" si="9"/>
        <v>188483548.17649999</v>
      </c>
    </row>
    <row r="78" spans="1:19" ht="24.95" customHeight="1" x14ac:dyDescent="0.2">
      <c r="A78" s="137"/>
      <c r="B78" s="133"/>
      <c r="C78" s="1">
        <v>31</v>
      </c>
      <c r="D78" s="4" t="s">
        <v>128</v>
      </c>
      <c r="E78" s="4">
        <v>166525875.67910001</v>
      </c>
      <c r="F78" s="4">
        <v>0</v>
      </c>
      <c r="G78" s="4">
        <v>132987.6894</v>
      </c>
      <c r="H78" s="4">
        <v>38916777.997100003</v>
      </c>
      <c r="I78" s="5">
        <f t="shared" si="8"/>
        <v>205575641.36559999</v>
      </c>
      <c r="J78" s="7"/>
      <c r="K78" s="129"/>
      <c r="L78" s="132"/>
      <c r="M78" s="8">
        <v>16</v>
      </c>
      <c r="N78" s="4" t="s">
        <v>509</v>
      </c>
      <c r="O78" s="4">
        <v>126749041.7353</v>
      </c>
      <c r="P78" s="4">
        <v>0</v>
      </c>
      <c r="Q78" s="4">
        <v>101221.8799</v>
      </c>
      <c r="R78" s="4">
        <v>26971278.986699998</v>
      </c>
      <c r="S78" s="5">
        <f t="shared" si="9"/>
        <v>153821542.60189998</v>
      </c>
    </row>
    <row r="79" spans="1:19" ht="24.95" customHeight="1" x14ac:dyDescent="0.2">
      <c r="A79" s="1"/>
      <c r="B79" s="134" t="s">
        <v>813</v>
      </c>
      <c r="C79" s="135"/>
      <c r="D79" s="136"/>
      <c r="E79" s="10">
        <f>SUM(E48:E78)</f>
        <v>3767858318.6926994</v>
      </c>
      <c r="F79" s="10">
        <f t="shared" ref="F79:H79" si="10">SUM(F48:F78)</f>
        <v>0</v>
      </c>
      <c r="G79" s="10">
        <f t="shared" ref="G79" si="11">SUM(G48:G78)</f>
        <v>3009014.4828999997</v>
      </c>
      <c r="H79" s="10">
        <f t="shared" si="10"/>
        <v>851278632.53560007</v>
      </c>
      <c r="I79" s="5">
        <f t="shared" si="8"/>
        <v>4622145965.7111998</v>
      </c>
      <c r="J79" s="7"/>
      <c r="K79" s="129"/>
      <c r="L79" s="132"/>
      <c r="M79" s="8">
        <v>17</v>
      </c>
      <c r="N79" s="4" t="s">
        <v>510</v>
      </c>
      <c r="O79" s="4">
        <v>124907228.0377</v>
      </c>
      <c r="P79" s="4">
        <v>0</v>
      </c>
      <c r="Q79" s="4">
        <v>99751.006099999999</v>
      </c>
      <c r="R79" s="4">
        <v>24792277.322099999</v>
      </c>
      <c r="S79" s="5">
        <f t="shared" si="9"/>
        <v>149799256.36589998</v>
      </c>
    </row>
    <row r="80" spans="1:19" ht="24.95" customHeight="1" x14ac:dyDescent="0.2">
      <c r="A80" s="137">
        <v>4</v>
      </c>
      <c r="B80" s="131" t="s">
        <v>26</v>
      </c>
      <c r="C80" s="1">
        <v>1</v>
      </c>
      <c r="D80" s="4" t="s">
        <v>129</v>
      </c>
      <c r="E80" s="4">
        <v>187304593.86359999</v>
      </c>
      <c r="F80" s="4">
        <v>0</v>
      </c>
      <c r="G80" s="4">
        <v>149581.58929999999</v>
      </c>
      <c r="H80" s="4">
        <v>43340319.157399997</v>
      </c>
      <c r="I80" s="5">
        <f t="shared" si="8"/>
        <v>230794494.6103</v>
      </c>
      <c r="J80" s="7"/>
      <c r="K80" s="129"/>
      <c r="L80" s="132"/>
      <c r="M80" s="8">
        <v>18</v>
      </c>
      <c r="N80" s="4" t="s">
        <v>511</v>
      </c>
      <c r="O80" s="4">
        <v>129622388.12469999</v>
      </c>
      <c r="P80" s="4">
        <v>0</v>
      </c>
      <c r="Q80" s="4">
        <v>103516.5365</v>
      </c>
      <c r="R80" s="4">
        <v>27120178.580800001</v>
      </c>
      <c r="S80" s="5">
        <f t="shared" si="9"/>
        <v>156846083.24200001</v>
      </c>
    </row>
    <row r="81" spans="1:19" ht="24.95" customHeight="1" x14ac:dyDescent="0.2">
      <c r="A81" s="137"/>
      <c r="B81" s="132"/>
      <c r="C81" s="1">
        <v>2</v>
      </c>
      <c r="D81" s="4" t="s">
        <v>130</v>
      </c>
      <c r="E81" s="4">
        <v>123182161.2177</v>
      </c>
      <c r="F81" s="4">
        <v>0</v>
      </c>
      <c r="G81" s="4">
        <v>98373.366500000004</v>
      </c>
      <c r="H81" s="4">
        <v>29774127.192400001</v>
      </c>
      <c r="I81" s="5">
        <f t="shared" si="8"/>
        <v>153054661.7766</v>
      </c>
      <c r="J81" s="7"/>
      <c r="K81" s="129"/>
      <c r="L81" s="132"/>
      <c r="M81" s="8">
        <v>19</v>
      </c>
      <c r="N81" s="4" t="s">
        <v>512</v>
      </c>
      <c r="O81" s="4">
        <v>156825748.89789999</v>
      </c>
      <c r="P81" s="4">
        <v>0</v>
      </c>
      <c r="Q81" s="4">
        <v>125241.1608</v>
      </c>
      <c r="R81" s="4">
        <v>28564379.517499998</v>
      </c>
      <c r="S81" s="5">
        <f t="shared" si="9"/>
        <v>185515369.57620001</v>
      </c>
    </row>
    <row r="82" spans="1:19" ht="24.95" customHeight="1" x14ac:dyDescent="0.2">
      <c r="A82" s="137"/>
      <c r="B82" s="132"/>
      <c r="C82" s="1">
        <v>3</v>
      </c>
      <c r="D82" s="4" t="s">
        <v>131</v>
      </c>
      <c r="E82" s="4">
        <v>126719608.9605</v>
      </c>
      <c r="F82" s="4">
        <v>0</v>
      </c>
      <c r="G82" s="4">
        <v>101198.3749</v>
      </c>
      <c r="H82" s="4">
        <v>30655325.000100002</v>
      </c>
      <c r="I82" s="5">
        <f t="shared" si="8"/>
        <v>157476132.3355</v>
      </c>
      <c r="J82" s="7"/>
      <c r="K82" s="129"/>
      <c r="L82" s="132"/>
      <c r="M82" s="8">
        <v>20</v>
      </c>
      <c r="N82" s="4" t="s">
        <v>513</v>
      </c>
      <c r="O82" s="4">
        <v>120509746.01109999</v>
      </c>
      <c r="P82" s="4">
        <v>0</v>
      </c>
      <c r="Q82" s="4">
        <v>96239.173699999999</v>
      </c>
      <c r="R82" s="4">
        <v>25407895.811900001</v>
      </c>
      <c r="S82" s="5">
        <f t="shared" si="9"/>
        <v>146013880.99669999</v>
      </c>
    </row>
    <row r="83" spans="1:19" ht="24.95" customHeight="1" x14ac:dyDescent="0.2">
      <c r="A83" s="137"/>
      <c r="B83" s="132"/>
      <c r="C83" s="1">
        <v>4</v>
      </c>
      <c r="D83" s="4" t="s">
        <v>132</v>
      </c>
      <c r="E83" s="4">
        <v>153165368.73559999</v>
      </c>
      <c r="F83" s="4">
        <v>0</v>
      </c>
      <c r="G83" s="4">
        <v>122317.9785</v>
      </c>
      <c r="H83" s="4">
        <v>38011840.826899998</v>
      </c>
      <c r="I83" s="5">
        <f t="shared" si="8"/>
        <v>191299527.54100001</v>
      </c>
      <c r="J83" s="7"/>
      <c r="K83" s="130"/>
      <c r="L83" s="133"/>
      <c r="M83" s="8">
        <v>21</v>
      </c>
      <c r="N83" s="4" t="s">
        <v>514</v>
      </c>
      <c r="O83" s="4">
        <v>143942609.12920001</v>
      </c>
      <c r="P83" s="4">
        <v>0</v>
      </c>
      <c r="Q83" s="4">
        <v>114952.67570000001</v>
      </c>
      <c r="R83" s="4">
        <v>29522654.762200002</v>
      </c>
      <c r="S83" s="5">
        <f t="shared" si="9"/>
        <v>173580216.56710002</v>
      </c>
    </row>
    <row r="84" spans="1:19" ht="24.95" customHeight="1" x14ac:dyDescent="0.2">
      <c r="A84" s="137"/>
      <c r="B84" s="132"/>
      <c r="C84" s="1">
        <v>5</v>
      </c>
      <c r="D84" s="4" t="s">
        <v>133</v>
      </c>
      <c r="E84" s="4">
        <v>116324114.5283</v>
      </c>
      <c r="F84" s="4">
        <v>0</v>
      </c>
      <c r="G84" s="4">
        <v>92896.525200000004</v>
      </c>
      <c r="H84" s="4">
        <v>27226380.0625</v>
      </c>
      <c r="I84" s="5">
        <f t="shared" si="8"/>
        <v>143643391.116</v>
      </c>
      <c r="J84" s="7"/>
      <c r="K84" s="14"/>
      <c r="L84" s="134" t="s">
        <v>831</v>
      </c>
      <c r="M84" s="135"/>
      <c r="N84" s="136"/>
      <c r="O84" s="10">
        <f>SUM(O63:O83)</f>
        <v>2966950224.8251004</v>
      </c>
      <c r="P84" s="10">
        <f t="shared" ref="P84:R84" si="12">SUM(P63:P83)</f>
        <v>0</v>
      </c>
      <c r="Q84" s="10">
        <f t="shared" ref="Q84" si="13">SUM(Q63:Q83)</f>
        <v>2369408.6777000003</v>
      </c>
      <c r="R84" s="10">
        <f t="shared" si="12"/>
        <v>605094611.96169996</v>
      </c>
      <c r="S84" s="5">
        <f t="shared" si="9"/>
        <v>3574414245.4645004</v>
      </c>
    </row>
    <row r="85" spans="1:19" ht="24.95" customHeight="1" x14ac:dyDescent="0.2">
      <c r="A85" s="137"/>
      <c r="B85" s="132"/>
      <c r="C85" s="1">
        <v>6</v>
      </c>
      <c r="D85" s="4" t="s">
        <v>134</v>
      </c>
      <c r="E85" s="4">
        <v>133914994.72409999</v>
      </c>
      <c r="F85" s="4">
        <v>0</v>
      </c>
      <c r="G85" s="4">
        <v>106944.6153</v>
      </c>
      <c r="H85" s="4">
        <v>32008747.234700002</v>
      </c>
      <c r="I85" s="5">
        <f t="shared" si="8"/>
        <v>166030686.57409999</v>
      </c>
      <c r="J85" s="7"/>
      <c r="K85" s="128">
        <v>22</v>
      </c>
      <c r="L85" s="131" t="s">
        <v>44</v>
      </c>
      <c r="M85" s="8">
        <v>1</v>
      </c>
      <c r="N85" s="4" t="s">
        <v>515</v>
      </c>
      <c r="O85" s="4">
        <v>153751370.23019999</v>
      </c>
      <c r="P85" s="4">
        <v>-4284409.3099999996</v>
      </c>
      <c r="Q85" s="4">
        <v>122785.95970000001</v>
      </c>
      <c r="R85" s="4">
        <v>32614880.9309</v>
      </c>
      <c r="S85" s="5">
        <f t="shared" si="9"/>
        <v>182204627.81079999</v>
      </c>
    </row>
    <row r="86" spans="1:19" ht="24.95" customHeight="1" x14ac:dyDescent="0.2">
      <c r="A86" s="137"/>
      <c r="B86" s="132"/>
      <c r="C86" s="1">
        <v>7</v>
      </c>
      <c r="D86" s="4" t="s">
        <v>135</v>
      </c>
      <c r="E86" s="4">
        <v>124108990.544</v>
      </c>
      <c r="F86" s="4">
        <v>0</v>
      </c>
      <c r="G86" s="4">
        <v>99113.532999999996</v>
      </c>
      <c r="H86" s="4">
        <v>30091883.9311</v>
      </c>
      <c r="I86" s="5">
        <f t="shared" si="8"/>
        <v>154299988.0081</v>
      </c>
      <c r="J86" s="7"/>
      <c r="K86" s="129"/>
      <c r="L86" s="132"/>
      <c r="M86" s="8">
        <v>2</v>
      </c>
      <c r="N86" s="4" t="s">
        <v>516</v>
      </c>
      <c r="O86" s="4">
        <v>135950907.6419</v>
      </c>
      <c r="P86" s="4">
        <v>-4284409.3099999996</v>
      </c>
      <c r="Q86" s="4">
        <v>108570.4969</v>
      </c>
      <c r="R86" s="4">
        <v>27617798.041499998</v>
      </c>
      <c r="S86" s="5">
        <f t="shared" si="9"/>
        <v>159392866.87029999</v>
      </c>
    </row>
    <row r="87" spans="1:19" ht="24.95" customHeight="1" x14ac:dyDescent="0.2">
      <c r="A87" s="137"/>
      <c r="B87" s="132"/>
      <c r="C87" s="1">
        <v>8</v>
      </c>
      <c r="D87" s="4" t="s">
        <v>136</v>
      </c>
      <c r="E87" s="4">
        <v>110968858.5336</v>
      </c>
      <c r="F87" s="4">
        <v>0</v>
      </c>
      <c r="G87" s="4">
        <v>88619.813800000004</v>
      </c>
      <c r="H87" s="4">
        <v>26211235.1829</v>
      </c>
      <c r="I87" s="5">
        <f t="shared" si="8"/>
        <v>137268713.53030002</v>
      </c>
      <c r="J87" s="7"/>
      <c r="K87" s="129"/>
      <c r="L87" s="132"/>
      <c r="M87" s="8">
        <v>3</v>
      </c>
      <c r="N87" s="4" t="s">
        <v>517</v>
      </c>
      <c r="O87" s="4">
        <v>171576633.88440001</v>
      </c>
      <c r="P87" s="4">
        <v>-4284409.3099999996</v>
      </c>
      <c r="Q87" s="4">
        <v>137021.22870000001</v>
      </c>
      <c r="R87" s="4">
        <v>36691413.976999998</v>
      </c>
      <c r="S87" s="5">
        <f t="shared" si="9"/>
        <v>204120659.78010002</v>
      </c>
    </row>
    <row r="88" spans="1:19" ht="24.95" customHeight="1" x14ac:dyDescent="0.2">
      <c r="A88" s="137"/>
      <c r="B88" s="132"/>
      <c r="C88" s="1">
        <v>9</v>
      </c>
      <c r="D88" s="4" t="s">
        <v>137</v>
      </c>
      <c r="E88" s="4">
        <v>123251718.87620001</v>
      </c>
      <c r="F88" s="4">
        <v>0</v>
      </c>
      <c r="G88" s="4">
        <v>98428.915200000003</v>
      </c>
      <c r="H88" s="4">
        <v>30080685.180100001</v>
      </c>
      <c r="I88" s="5">
        <f t="shared" si="8"/>
        <v>153430832.97150001</v>
      </c>
      <c r="J88" s="7"/>
      <c r="K88" s="129"/>
      <c r="L88" s="132"/>
      <c r="M88" s="8">
        <v>4</v>
      </c>
      <c r="N88" s="4" t="s">
        <v>518</v>
      </c>
      <c r="O88" s="4">
        <v>135852621.47009999</v>
      </c>
      <c r="P88" s="4">
        <v>-4284409.3099999996</v>
      </c>
      <c r="Q88" s="4">
        <v>108492.0055</v>
      </c>
      <c r="R88" s="4">
        <v>28723408.808800001</v>
      </c>
      <c r="S88" s="5">
        <f t="shared" si="9"/>
        <v>160400112.97439998</v>
      </c>
    </row>
    <row r="89" spans="1:19" ht="24.95" customHeight="1" x14ac:dyDescent="0.2">
      <c r="A89" s="137"/>
      <c r="B89" s="132"/>
      <c r="C89" s="1">
        <v>10</v>
      </c>
      <c r="D89" s="4" t="s">
        <v>138</v>
      </c>
      <c r="E89" s="4">
        <v>194988662.29480001</v>
      </c>
      <c r="F89" s="4">
        <v>0</v>
      </c>
      <c r="G89" s="4">
        <v>155718.09210000001</v>
      </c>
      <c r="H89" s="4">
        <v>47132316.340599999</v>
      </c>
      <c r="I89" s="5">
        <f t="shared" si="8"/>
        <v>242276696.72750002</v>
      </c>
      <c r="J89" s="7"/>
      <c r="K89" s="129"/>
      <c r="L89" s="132"/>
      <c r="M89" s="8">
        <v>5</v>
      </c>
      <c r="N89" s="4" t="s">
        <v>519</v>
      </c>
      <c r="O89" s="4">
        <v>185752730.50260001</v>
      </c>
      <c r="P89" s="4">
        <v>-4284409.3099999996</v>
      </c>
      <c r="Q89" s="4">
        <v>148342.27009999999</v>
      </c>
      <c r="R89" s="4">
        <v>36250908.917400002</v>
      </c>
      <c r="S89" s="5">
        <f t="shared" si="9"/>
        <v>217867572.38010001</v>
      </c>
    </row>
    <row r="90" spans="1:19" ht="24.95" customHeight="1" x14ac:dyDescent="0.2">
      <c r="A90" s="137"/>
      <c r="B90" s="132"/>
      <c r="C90" s="1">
        <v>11</v>
      </c>
      <c r="D90" s="4" t="s">
        <v>139</v>
      </c>
      <c r="E90" s="4">
        <v>135517355.7696</v>
      </c>
      <c r="F90" s="4">
        <v>0</v>
      </c>
      <c r="G90" s="4">
        <v>108224.26210000001</v>
      </c>
      <c r="H90" s="4">
        <v>33174543.4683</v>
      </c>
      <c r="I90" s="5">
        <f t="shared" si="8"/>
        <v>168800123.5</v>
      </c>
      <c r="J90" s="7"/>
      <c r="K90" s="129"/>
      <c r="L90" s="132"/>
      <c r="M90" s="8">
        <v>6</v>
      </c>
      <c r="N90" s="4" t="s">
        <v>520</v>
      </c>
      <c r="O90" s="4">
        <v>144424107.41389999</v>
      </c>
      <c r="P90" s="4">
        <v>-4284409.3099999996</v>
      </c>
      <c r="Q90" s="4">
        <v>115337.2006</v>
      </c>
      <c r="R90" s="4">
        <v>27981163.101300001</v>
      </c>
      <c r="S90" s="5">
        <f t="shared" si="9"/>
        <v>168236198.40579998</v>
      </c>
    </row>
    <row r="91" spans="1:19" ht="24.95" customHeight="1" x14ac:dyDescent="0.2">
      <c r="A91" s="137"/>
      <c r="B91" s="132"/>
      <c r="C91" s="1">
        <v>12</v>
      </c>
      <c r="D91" s="4" t="s">
        <v>140</v>
      </c>
      <c r="E91" s="4">
        <v>165683573.5284</v>
      </c>
      <c r="F91" s="4">
        <v>0</v>
      </c>
      <c r="G91" s="4">
        <v>132315.02619999999</v>
      </c>
      <c r="H91" s="4">
        <v>39085169.161300004</v>
      </c>
      <c r="I91" s="5">
        <f t="shared" si="8"/>
        <v>204901057.7159</v>
      </c>
      <c r="J91" s="7"/>
      <c r="K91" s="129"/>
      <c r="L91" s="132"/>
      <c r="M91" s="8">
        <v>7</v>
      </c>
      <c r="N91" s="4" t="s">
        <v>521</v>
      </c>
      <c r="O91" s="4">
        <v>121184942.28740001</v>
      </c>
      <c r="P91" s="4">
        <v>-4284409.3099999996</v>
      </c>
      <c r="Q91" s="4">
        <v>96778.385899999994</v>
      </c>
      <c r="R91" s="4">
        <v>24958501.341699999</v>
      </c>
      <c r="S91" s="5">
        <f t="shared" si="9"/>
        <v>141955812.70500001</v>
      </c>
    </row>
    <row r="92" spans="1:19" ht="24.95" customHeight="1" x14ac:dyDescent="0.2">
      <c r="A92" s="137"/>
      <c r="B92" s="132"/>
      <c r="C92" s="1">
        <v>13</v>
      </c>
      <c r="D92" s="4" t="s">
        <v>141</v>
      </c>
      <c r="E92" s="4">
        <v>121735136.9154</v>
      </c>
      <c r="F92" s="4">
        <v>0</v>
      </c>
      <c r="G92" s="4">
        <v>97217.771800000002</v>
      </c>
      <c r="H92" s="4">
        <v>29469696.341600001</v>
      </c>
      <c r="I92" s="5">
        <f t="shared" si="8"/>
        <v>151302051.02880001</v>
      </c>
      <c r="J92" s="7"/>
      <c r="K92" s="129"/>
      <c r="L92" s="132"/>
      <c r="M92" s="8">
        <v>8</v>
      </c>
      <c r="N92" s="4" t="s">
        <v>522</v>
      </c>
      <c r="O92" s="4">
        <v>142004714.86520001</v>
      </c>
      <c r="P92" s="4">
        <v>-4284409.3099999996</v>
      </c>
      <c r="Q92" s="4">
        <v>113405.0719</v>
      </c>
      <c r="R92" s="4">
        <v>29225600.8431</v>
      </c>
      <c r="S92" s="5">
        <f t="shared" si="9"/>
        <v>167059311.47020003</v>
      </c>
    </row>
    <row r="93" spans="1:19" ht="24.95" customHeight="1" x14ac:dyDescent="0.2">
      <c r="A93" s="137"/>
      <c r="B93" s="132"/>
      <c r="C93" s="1">
        <v>14</v>
      </c>
      <c r="D93" s="4" t="s">
        <v>142</v>
      </c>
      <c r="E93" s="4">
        <v>120701112.6268</v>
      </c>
      <c r="F93" s="4">
        <v>0</v>
      </c>
      <c r="G93" s="4">
        <v>96391.999200000006</v>
      </c>
      <c r="H93" s="4">
        <v>30039268.5704</v>
      </c>
      <c r="I93" s="5">
        <f t="shared" si="8"/>
        <v>150836773.19639999</v>
      </c>
      <c r="J93" s="7"/>
      <c r="K93" s="129"/>
      <c r="L93" s="132"/>
      <c r="M93" s="8">
        <v>9</v>
      </c>
      <c r="N93" s="4" t="s">
        <v>523</v>
      </c>
      <c r="O93" s="4">
        <v>139264575.26280001</v>
      </c>
      <c r="P93" s="4">
        <v>-4284409.3099999996</v>
      </c>
      <c r="Q93" s="4">
        <v>111216.7944</v>
      </c>
      <c r="R93" s="4">
        <v>27468147.693100002</v>
      </c>
      <c r="S93" s="5">
        <f t="shared" si="9"/>
        <v>162559530.44030002</v>
      </c>
    </row>
    <row r="94" spans="1:19" ht="24.95" customHeight="1" x14ac:dyDescent="0.2">
      <c r="A94" s="137"/>
      <c r="B94" s="132"/>
      <c r="C94" s="1">
        <v>15</v>
      </c>
      <c r="D94" s="4" t="s">
        <v>143</v>
      </c>
      <c r="E94" s="4">
        <v>144867765.21070001</v>
      </c>
      <c r="F94" s="4">
        <v>0</v>
      </c>
      <c r="G94" s="4">
        <v>115691.5061</v>
      </c>
      <c r="H94" s="4">
        <v>34799613.617799997</v>
      </c>
      <c r="I94" s="5">
        <f t="shared" si="8"/>
        <v>179783070.3346</v>
      </c>
      <c r="J94" s="7"/>
      <c r="K94" s="129"/>
      <c r="L94" s="132"/>
      <c r="M94" s="8">
        <v>10</v>
      </c>
      <c r="N94" s="4" t="s">
        <v>524</v>
      </c>
      <c r="O94" s="4">
        <v>147234252.0327</v>
      </c>
      <c r="P94" s="4">
        <v>-4284409.3099999996</v>
      </c>
      <c r="Q94" s="4">
        <v>117581.3842</v>
      </c>
      <c r="R94" s="4">
        <v>29064564.055199999</v>
      </c>
      <c r="S94" s="5">
        <f t="shared" si="9"/>
        <v>172131988.16210002</v>
      </c>
    </row>
    <row r="95" spans="1:19" ht="24.95" customHeight="1" x14ac:dyDescent="0.2">
      <c r="A95" s="137"/>
      <c r="B95" s="132"/>
      <c r="C95" s="1">
        <v>16</v>
      </c>
      <c r="D95" s="4" t="s">
        <v>144</v>
      </c>
      <c r="E95" s="4">
        <v>138425249.03349999</v>
      </c>
      <c r="F95" s="4">
        <v>0</v>
      </c>
      <c r="G95" s="4">
        <v>110546.50780000001</v>
      </c>
      <c r="H95" s="4">
        <v>34062685.752899997</v>
      </c>
      <c r="I95" s="5">
        <f t="shared" si="8"/>
        <v>172598481.2942</v>
      </c>
      <c r="J95" s="7"/>
      <c r="K95" s="129"/>
      <c r="L95" s="132"/>
      <c r="M95" s="8">
        <v>11</v>
      </c>
      <c r="N95" s="4" t="s">
        <v>44</v>
      </c>
      <c r="O95" s="4">
        <v>129608636.94149999</v>
      </c>
      <c r="P95" s="4">
        <v>-4284409.3099999996</v>
      </c>
      <c r="Q95" s="4">
        <v>103505.5548</v>
      </c>
      <c r="R95" s="4">
        <v>27216081.9518</v>
      </c>
      <c r="S95" s="5">
        <f t="shared" si="9"/>
        <v>152643815.1381</v>
      </c>
    </row>
    <row r="96" spans="1:19" ht="24.95" customHeight="1" x14ac:dyDescent="0.2">
      <c r="A96" s="137"/>
      <c r="B96" s="132"/>
      <c r="C96" s="1">
        <v>17</v>
      </c>
      <c r="D96" s="4" t="s">
        <v>145</v>
      </c>
      <c r="E96" s="4">
        <v>115962123.499</v>
      </c>
      <c r="F96" s="4">
        <v>0</v>
      </c>
      <c r="G96" s="4">
        <v>92607.438899999994</v>
      </c>
      <c r="H96" s="4">
        <v>27998030.311700001</v>
      </c>
      <c r="I96" s="5">
        <f t="shared" si="8"/>
        <v>144052761.24959999</v>
      </c>
      <c r="J96" s="7"/>
      <c r="K96" s="129"/>
      <c r="L96" s="132"/>
      <c r="M96" s="8">
        <v>12</v>
      </c>
      <c r="N96" s="4" t="s">
        <v>525</v>
      </c>
      <c r="O96" s="4">
        <v>165472290.34540001</v>
      </c>
      <c r="P96" s="4">
        <v>-4284409.3099999996</v>
      </c>
      <c r="Q96" s="4">
        <v>132146.2953</v>
      </c>
      <c r="R96" s="4">
        <v>32181132.659600001</v>
      </c>
      <c r="S96" s="5">
        <f t="shared" si="9"/>
        <v>193501159.9903</v>
      </c>
    </row>
    <row r="97" spans="1:19" ht="24.95" customHeight="1" x14ac:dyDescent="0.2">
      <c r="A97" s="137"/>
      <c r="B97" s="132"/>
      <c r="C97" s="1">
        <v>18</v>
      </c>
      <c r="D97" s="4" t="s">
        <v>146</v>
      </c>
      <c r="E97" s="4">
        <v>120157880.07430001</v>
      </c>
      <c r="F97" s="4">
        <v>0</v>
      </c>
      <c r="G97" s="4">
        <v>95958.173299999995</v>
      </c>
      <c r="H97" s="4">
        <v>28731266.968199998</v>
      </c>
      <c r="I97" s="5">
        <f t="shared" si="8"/>
        <v>148985105.21579999</v>
      </c>
      <c r="J97" s="7"/>
      <c r="K97" s="129"/>
      <c r="L97" s="132"/>
      <c r="M97" s="8">
        <v>13</v>
      </c>
      <c r="N97" s="4" t="s">
        <v>526</v>
      </c>
      <c r="O97" s="4">
        <v>109221587.2665</v>
      </c>
      <c r="P97" s="4">
        <v>-4284409.3099999996</v>
      </c>
      <c r="Q97" s="4">
        <v>87224.441600000006</v>
      </c>
      <c r="R97" s="4">
        <v>22720127.528099999</v>
      </c>
      <c r="S97" s="5">
        <f t="shared" si="9"/>
        <v>127744529.92619999</v>
      </c>
    </row>
    <row r="98" spans="1:19" ht="24.95" customHeight="1" x14ac:dyDescent="0.2">
      <c r="A98" s="137"/>
      <c r="B98" s="132"/>
      <c r="C98" s="1">
        <v>19</v>
      </c>
      <c r="D98" s="4" t="s">
        <v>147</v>
      </c>
      <c r="E98" s="4">
        <v>129760308.0703</v>
      </c>
      <c r="F98" s="4">
        <v>0</v>
      </c>
      <c r="G98" s="4">
        <v>103626.6795</v>
      </c>
      <c r="H98" s="4">
        <v>30967451.081999999</v>
      </c>
      <c r="I98" s="5">
        <f t="shared" si="8"/>
        <v>160831385.83179998</v>
      </c>
      <c r="J98" s="7"/>
      <c r="K98" s="129"/>
      <c r="L98" s="132"/>
      <c r="M98" s="8">
        <v>14</v>
      </c>
      <c r="N98" s="4" t="s">
        <v>527</v>
      </c>
      <c r="O98" s="4">
        <v>158791788.1821</v>
      </c>
      <c r="P98" s="4">
        <v>-4284409.3099999996</v>
      </c>
      <c r="Q98" s="4">
        <v>126811.24129999999</v>
      </c>
      <c r="R98" s="4">
        <v>31987688.313000001</v>
      </c>
      <c r="S98" s="5">
        <f t="shared" si="9"/>
        <v>186621878.42639998</v>
      </c>
    </row>
    <row r="99" spans="1:19" ht="24.95" customHeight="1" x14ac:dyDescent="0.2">
      <c r="A99" s="137"/>
      <c r="B99" s="132"/>
      <c r="C99" s="1">
        <v>20</v>
      </c>
      <c r="D99" s="4" t="s">
        <v>148</v>
      </c>
      <c r="E99" s="4">
        <v>131314150.8065</v>
      </c>
      <c r="F99" s="4">
        <v>0</v>
      </c>
      <c r="G99" s="4">
        <v>104867.5794</v>
      </c>
      <c r="H99" s="4">
        <v>31892943.390799999</v>
      </c>
      <c r="I99" s="5">
        <f t="shared" si="8"/>
        <v>163311961.77670002</v>
      </c>
      <c r="J99" s="7"/>
      <c r="K99" s="129"/>
      <c r="L99" s="132"/>
      <c r="M99" s="8">
        <v>15</v>
      </c>
      <c r="N99" s="4" t="s">
        <v>528</v>
      </c>
      <c r="O99" s="4">
        <v>106034863.2767</v>
      </c>
      <c r="P99" s="4">
        <v>-4284409.3099999996</v>
      </c>
      <c r="Q99" s="4">
        <v>84679.521399999998</v>
      </c>
      <c r="R99" s="4">
        <v>22443912.524799999</v>
      </c>
      <c r="S99" s="5">
        <f t="shared" si="9"/>
        <v>124279046.01290001</v>
      </c>
    </row>
    <row r="100" spans="1:19" ht="24.95" customHeight="1" x14ac:dyDescent="0.2">
      <c r="A100" s="137"/>
      <c r="B100" s="133"/>
      <c r="C100" s="1">
        <v>21</v>
      </c>
      <c r="D100" s="4" t="s">
        <v>149</v>
      </c>
      <c r="E100" s="4">
        <v>126080922.10780001</v>
      </c>
      <c r="F100" s="4">
        <v>0</v>
      </c>
      <c r="G100" s="4">
        <v>100688.31909999999</v>
      </c>
      <c r="H100" s="4">
        <v>30693676.030000001</v>
      </c>
      <c r="I100" s="5">
        <f t="shared" si="8"/>
        <v>156875286.4569</v>
      </c>
      <c r="J100" s="7"/>
      <c r="K100" s="129"/>
      <c r="L100" s="132"/>
      <c r="M100" s="8">
        <v>16</v>
      </c>
      <c r="N100" s="4" t="s">
        <v>529</v>
      </c>
      <c r="O100" s="4">
        <v>153726386.15889999</v>
      </c>
      <c r="P100" s="4">
        <v>-4284409.3099999996</v>
      </c>
      <c r="Q100" s="4">
        <v>122766.0074</v>
      </c>
      <c r="R100" s="4">
        <v>32477555.464899998</v>
      </c>
      <c r="S100" s="5">
        <f t="shared" si="9"/>
        <v>182042298.32119998</v>
      </c>
    </row>
    <row r="101" spans="1:19" ht="24.95" customHeight="1" x14ac:dyDescent="0.2">
      <c r="A101" s="1"/>
      <c r="B101" s="134" t="s">
        <v>814</v>
      </c>
      <c r="C101" s="135"/>
      <c r="D101" s="136"/>
      <c r="E101" s="10">
        <f>SUM(E80:E100)</f>
        <v>2844134649.9207001</v>
      </c>
      <c r="F101" s="10">
        <f t="shared" ref="F101:H101" si="14">SUM(F80:F100)</f>
        <v>0</v>
      </c>
      <c r="G101" s="10">
        <f t="shared" ref="G101" si="15">SUM(G80:G100)</f>
        <v>2271328.0671999999</v>
      </c>
      <c r="H101" s="10">
        <f t="shared" si="14"/>
        <v>685447204.80369997</v>
      </c>
      <c r="I101" s="5">
        <f t="shared" si="8"/>
        <v>3531853182.7916002</v>
      </c>
      <c r="J101" s="7"/>
      <c r="K101" s="129"/>
      <c r="L101" s="132"/>
      <c r="M101" s="8">
        <v>17</v>
      </c>
      <c r="N101" s="4" t="s">
        <v>530</v>
      </c>
      <c r="O101" s="4">
        <v>192259751.7976</v>
      </c>
      <c r="P101" s="4">
        <v>-4284409.3099999996</v>
      </c>
      <c r="Q101" s="4">
        <v>153538.78219999999</v>
      </c>
      <c r="R101" s="4">
        <v>40001426.928000003</v>
      </c>
      <c r="S101" s="5">
        <f t="shared" si="9"/>
        <v>228130308.19780001</v>
      </c>
    </row>
    <row r="102" spans="1:19" ht="24.95" customHeight="1" x14ac:dyDescent="0.2">
      <c r="A102" s="137">
        <v>5</v>
      </c>
      <c r="B102" s="131" t="s">
        <v>27</v>
      </c>
      <c r="C102" s="1">
        <v>1</v>
      </c>
      <c r="D102" s="4" t="s">
        <v>150</v>
      </c>
      <c r="E102" s="4">
        <v>212586065.285</v>
      </c>
      <c r="F102" s="4">
        <v>0</v>
      </c>
      <c r="G102" s="4">
        <v>169771.39139999999</v>
      </c>
      <c r="H102" s="4">
        <v>39964874.222499996</v>
      </c>
      <c r="I102" s="5">
        <f t="shared" si="8"/>
        <v>252720710.8989</v>
      </c>
      <c r="J102" s="7"/>
      <c r="K102" s="129"/>
      <c r="L102" s="132"/>
      <c r="M102" s="8">
        <v>18</v>
      </c>
      <c r="N102" s="4" t="s">
        <v>531</v>
      </c>
      <c r="O102" s="4">
        <v>145228499.98879999</v>
      </c>
      <c r="P102" s="4">
        <v>-4284409.3099999996</v>
      </c>
      <c r="Q102" s="4">
        <v>115979.5891</v>
      </c>
      <c r="R102" s="4">
        <v>29984613.3957</v>
      </c>
      <c r="S102" s="5">
        <f t="shared" si="9"/>
        <v>171044683.6636</v>
      </c>
    </row>
    <row r="103" spans="1:19" ht="24.95" customHeight="1" x14ac:dyDescent="0.2">
      <c r="A103" s="137"/>
      <c r="B103" s="132"/>
      <c r="C103" s="1">
        <v>2</v>
      </c>
      <c r="D103" s="4" t="s">
        <v>27</v>
      </c>
      <c r="E103" s="4">
        <v>256720063.68849999</v>
      </c>
      <c r="F103" s="4">
        <v>0</v>
      </c>
      <c r="G103" s="4">
        <v>205016.83559999999</v>
      </c>
      <c r="H103" s="4">
        <v>50249331.647</v>
      </c>
      <c r="I103" s="5">
        <f t="shared" si="8"/>
        <v>307174412.17109996</v>
      </c>
      <c r="J103" s="7"/>
      <c r="K103" s="129"/>
      <c r="L103" s="132"/>
      <c r="M103" s="8">
        <v>19</v>
      </c>
      <c r="N103" s="4" t="s">
        <v>532</v>
      </c>
      <c r="O103" s="4">
        <v>137509016.1649</v>
      </c>
      <c r="P103" s="4">
        <v>-4284409.3099999996</v>
      </c>
      <c r="Q103" s="4">
        <v>109814.8036</v>
      </c>
      <c r="R103" s="4">
        <v>26746985.667599998</v>
      </c>
      <c r="S103" s="5">
        <f t="shared" si="9"/>
        <v>160081407.32609999</v>
      </c>
    </row>
    <row r="104" spans="1:19" ht="24.95" customHeight="1" x14ac:dyDescent="0.2">
      <c r="A104" s="137"/>
      <c r="B104" s="132"/>
      <c r="C104" s="1">
        <v>3</v>
      </c>
      <c r="D104" s="4" t="s">
        <v>151</v>
      </c>
      <c r="E104" s="4">
        <v>112275612.7462</v>
      </c>
      <c r="F104" s="4">
        <v>0</v>
      </c>
      <c r="G104" s="4">
        <v>89663.388699999996</v>
      </c>
      <c r="H104" s="4">
        <v>24623899.196800001</v>
      </c>
      <c r="I104" s="5">
        <f t="shared" si="8"/>
        <v>136989175.3317</v>
      </c>
      <c r="J104" s="7"/>
      <c r="K104" s="129"/>
      <c r="L104" s="132"/>
      <c r="M104" s="8">
        <v>20</v>
      </c>
      <c r="N104" s="4" t="s">
        <v>533</v>
      </c>
      <c r="O104" s="4">
        <v>147442910.54440001</v>
      </c>
      <c r="P104" s="4">
        <v>-4284409.3099999996</v>
      </c>
      <c r="Q104" s="4">
        <v>117748.0191</v>
      </c>
      <c r="R104" s="4">
        <v>29288351.386300001</v>
      </c>
      <c r="S104" s="5">
        <f t="shared" si="9"/>
        <v>172564600.63980001</v>
      </c>
    </row>
    <row r="105" spans="1:19" ht="24.95" customHeight="1" x14ac:dyDescent="0.2">
      <c r="A105" s="137"/>
      <c r="B105" s="132"/>
      <c r="C105" s="1">
        <v>4</v>
      </c>
      <c r="D105" s="4" t="s">
        <v>152</v>
      </c>
      <c r="E105" s="4">
        <v>132691429.9576</v>
      </c>
      <c r="F105" s="4">
        <v>0</v>
      </c>
      <c r="G105" s="4">
        <v>105967.47560000001</v>
      </c>
      <c r="H105" s="4">
        <v>28797279.541900001</v>
      </c>
      <c r="I105" s="5">
        <f t="shared" si="8"/>
        <v>161594676.97510001</v>
      </c>
      <c r="J105" s="7"/>
      <c r="K105" s="130"/>
      <c r="L105" s="133"/>
      <c r="M105" s="8">
        <v>21</v>
      </c>
      <c r="N105" s="4" t="s">
        <v>534</v>
      </c>
      <c r="O105" s="4">
        <v>144267795.79589999</v>
      </c>
      <c r="P105" s="4">
        <v>-4284409.3099999996</v>
      </c>
      <c r="Q105" s="4">
        <v>115212.3701</v>
      </c>
      <c r="R105" s="4">
        <v>28733231.177000001</v>
      </c>
      <c r="S105" s="5">
        <f t="shared" si="9"/>
        <v>168831830.03299999</v>
      </c>
    </row>
    <row r="106" spans="1:19" ht="24.95" customHeight="1" x14ac:dyDescent="0.2">
      <c r="A106" s="137"/>
      <c r="B106" s="132"/>
      <c r="C106" s="1">
        <v>5</v>
      </c>
      <c r="D106" s="4" t="s">
        <v>153</v>
      </c>
      <c r="E106" s="4">
        <v>168324543.5223</v>
      </c>
      <c r="F106" s="4">
        <v>0</v>
      </c>
      <c r="G106" s="4">
        <v>134424.10690000001</v>
      </c>
      <c r="H106" s="4">
        <v>35095794.933700003</v>
      </c>
      <c r="I106" s="5">
        <f t="shared" si="8"/>
        <v>203554762.56290001</v>
      </c>
      <c r="J106" s="7"/>
      <c r="K106" s="14"/>
      <c r="L106" s="134" t="s">
        <v>832</v>
      </c>
      <c r="M106" s="135"/>
      <c r="N106" s="136"/>
      <c r="O106" s="10">
        <f>SUM(O85:O105)</f>
        <v>3066560382.0538998</v>
      </c>
      <c r="P106" s="10">
        <f t="shared" ref="P106:R106" si="16">SUM(P85:P105)</f>
        <v>-89972595.51000002</v>
      </c>
      <c r="Q106" s="10">
        <f t="shared" ref="Q106" si="17">SUM(Q85:Q105)</f>
        <v>2448957.4238000005</v>
      </c>
      <c r="R106" s="10">
        <f t="shared" si="16"/>
        <v>624377494.7068001</v>
      </c>
      <c r="S106" s="5">
        <f t="shared" si="9"/>
        <v>3603414238.6744995</v>
      </c>
    </row>
    <row r="107" spans="1:19" ht="24.95" customHeight="1" x14ac:dyDescent="0.2">
      <c r="A107" s="137"/>
      <c r="B107" s="132"/>
      <c r="C107" s="1">
        <v>6</v>
      </c>
      <c r="D107" s="4" t="s">
        <v>154</v>
      </c>
      <c r="E107" s="4">
        <v>111461947.8098</v>
      </c>
      <c r="F107" s="4">
        <v>0</v>
      </c>
      <c r="G107" s="4">
        <v>89013.595199999996</v>
      </c>
      <c r="H107" s="4">
        <v>24982259.2282</v>
      </c>
      <c r="I107" s="5">
        <f t="shared" si="8"/>
        <v>136533220.63319999</v>
      </c>
      <c r="J107" s="7"/>
      <c r="K107" s="128">
        <v>23</v>
      </c>
      <c r="L107" s="131" t="s">
        <v>45</v>
      </c>
      <c r="M107" s="8">
        <v>1</v>
      </c>
      <c r="N107" s="4" t="s">
        <v>535</v>
      </c>
      <c r="O107" s="4">
        <v>124597243.2799</v>
      </c>
      <c r="P107" s="4">
        <v>0</v>
      </c>
      <c r="Q107" s="4">
        <v>99503.452000000005</v>
      </c>
      <c r="R107" s="4">
        <v>28261362.255100001</v>
      </c>
      <c r="S107" s="5">
        <f t="shared" si="9"/>
        <v>152958108.98700002</v>
      </c>
    </row>
    <row r="108" spans="1:19" ht="24.95" customHeight="1" x14ac:dyDescent="0.2">
      <c r="A108" s="137"/>
      <c r="B108" s="132"/>
      <c r="C108" s="1">
        <v>7</v>
      </c>
      <c r="D108" s="4" t="s">
        <v>155</v>
      </c>
      <c r="E108" s="4">
        <v>177823261.6681</v>
      </c>
      <c r="F108" s="4">
        <v>0</v>
      </c>
      <c r="G108" s="4">
        <v>142009.79029999999</v>
      </c>
      <c r="H108" s="4">
        <v>37272419.209799998</v>
      </c>
      <c r="I108" s="5">
        <f t="shared" si="8"/>
        <v>215237690.66820002</v>
      </c>
      <c r="J108" s="7"/>
      <c r="K108" s="129"/>
      <c r="L108" s="132"/>
      <c r="M108" s="8">
        <v>2</v>
      </c>
      <c r="N108" s="4" t="s">
        <v>536</v>
      </c>
      <c r="O108" s="4">
        <v>204892943.491</v>
      </c>
      <c r="P108" s="4">
        <v>0</v>
      </c>
      <c r="Q108" s="4">
        <v>163627.65849999999</v>
      </c>
      <c r="R108" s="4">
        <v>33455580.699499998</v>
      </c>
      <c r="S108" s="5">
        <f t="shared" si="9"/>
        <v>238512151.84899998</v>
      </c>
    </row>
    <row r="109" spans="1:19" ht="24.95" customHeight="1" x14ac:dyDescent="0.2">
      <c r="A109" s="137"/>
      <c r="B109" s="132"/>
      <c r="C109" s="1">
        <v>8</v>
      </c>
      <c r="D109" s="4" t="s">
        <v>156</v>
      </c>
      <c r="E109" s="4">
        <v>179507400.14820001</v>
      </c>
      <c r="F109" s="4">
        <v>0</v>
      </c>
      <c r="G109" s="4">
        <v>143354.74460000001</v>
      </c>
      <c r="H109" s="4">
        <v>35025161.470799997</v>
      </c>
      <c r="I109" s="5">
        <f t="shared" si="8"/>
        <v>214675916.36360002</v>
      </c>
      <c r="J109" s="7"/>
      <c r="K109" s="129"/>
      <c r="L109" s="132"/>
      <c r="M109" s="8">
        <v>3</v>
      </c>
      <c r="N109" s="4" t="s">
        <v>537</v>
      </c>
      <c r="O109" s="4">
        <v>157037579.88029999</v>
      </c>
      <c r="P109" s="4">
        <v>0</v>
      </c>
      <c r="Q109" s="4">
        <v>125410.32919999999</v>
      </c>
      <c r="R109" s="4">
        <v>32955703.490899999</v>
      </c>
      <c r="S109" s="5">
        <f t="shared" si="9"/>
        <v>190118693.70039999</v>
      </c>
    </row>
    <row r="110" spans="1:19" ht="24.95" customHeight="1" x14ac:dyDescent="0.2">
      <c r="A110" s="137"/>
      <c r="B110" s="132"/>
      <c r="C110" s="1">
        <v>9</v>
      </c>
      <c r="D110" s="4" t="s">
        <v>157</v>
      </c>
      <c r="E110" s="4">
        <v>126263587.3979</v>
      </c>
      <c r="F110" s="4">
        <v>0</v>
      </c>
      <c r="G110" s="4">
        <v>100834.1957</v>
      </c>
      <c r="H110" s="4">
        <v>29175597.1239</v>
      </c>
      <c r="I110" s="5">
        <f t="shared" si="8"/>
        <v>155540018.7175</v>
      </c>
      <c r="J110" s="7"/>
      <c r="K110" s="129"/>
      <c r="L110" s="132"/>
      <c r="M110" s="8">
        <v>4</v>
      </c>
      <c r="N110" s="4" t="s">
        <v>35</v>
      </c>
      <c r="O110" s="4">
        <v>95632392.636700004</v>
      </c>
      <c r="P110" s="4">
        <v>0</v>
      </c>
      <c r="Q110" s="4">
        <v>76372.100600000005</v>
      </c>
      <c r="R110" s="4">
        <v>23782800.305</v>
      </c>
      <c r="S110" s="5">
        <f t="shared" si="9"/>
        <v>119491565.04230002</v>
      </c>
    </row>
    <row r="111" spans="1:19" ht="24.95" customHeight="1" x14ac:dyDescent="0.2">
      <c r="A111" s="137"/>
      <c r="B111" s="132"/>
      <c r="C111" s="1">
        <v>10</v>
      </c>
      <c r="D111" s="4" t="s">
        <v>158</v>
      </c>
      <c r="E111" s="4">
        <v>144608657.2238</v>
      </c>
      <c r="F111" s="4">
        <v>0</v>
      </c>
      <c r="G111" s="4">
        <v>115484.58229999999</v>
      </c>
      <c r="H111" s="4">
        <v>33744374.7104</v>
      </c>
      <c r="I111" s="5">
        <f t="shared" si="8"/>
        <v>178468516.5165</v>
      </c>
      <c r="J111" s="7"/>
      <c r="K111" s="129"/>
      <c r="L111" s="132"/>
      <c r="M111" s="8">
        <v>5</v>
      </c>
      <c r="N111" s="4" t="s">
        <v>538</v>
      </c>
      <c r="O111" s="4">
        <v>165932181.24259999</v>
      </c>
      <c r="P111" s="4">
        <v>0</v>
      </c>
      <c r="Q111" s="4">
        <v>132513.56450000001</v>
      </c>
      <c r="R111" s="4">
        <v>33241803.4252</v>
      </c>
      <c r="S111" s="5">
        <f t="shared" si="9"/>
        <v>199306498.23229998</v>
      </c>
    </row>
    <row r="112" spans="1:19" ht="24.95" customHeight="1" x14ac:dyDescent="0.2">
      <c r="A112" s="137"/>
      <c r="B112" s="132"/>
      <c r="C112" s="1">
        <v>11</v>
      </c>
      <c r="D112" s="4" t="s">
        <v>159</v>
      </c>
      <c r="E112" s="4">
        <v>111893606.5518</v>
      </c>
      <c r="F112" s="4">
        <v>0</v>
      </c>
      <c r="G112" s="4">
        <v>89358.318199999994</v>
      </c>
      <c r="H112" s="4">
        <v>26730265.3871</v>
      </c>
      <c r="I112" s="5">
        <f t="shared" si="8"/>
        <v>138713230.25710002</v>
      </c>
      <c r="J112" s="7"/>
      <c r="K112" s="129"/>
      <c r="L112" s="132"/>
      <c r="M112" s="8">
        <v>6</v>
      </c>
      <c r="N112" s="4" t="s">
        <v>539</v>
      </c>
      <c r="O112" s="4">
        <v>142616599.42399999</v>
      </c>
      <c r="P112" s="4">
        <v>0</v>
      </c>
      <c r="Q112" s="4">
        <v>113893.7234</v>
      </c>
      <c r="R112" s="4">
        <v>33133444.560899999</v>
      </c>
      <c r="S112" s="5">
        <f t="shared" si="9"/>
        <v>175863937.70829999</v>
      </c>
    </row>
    <row r="113" spans="1:19" ht="24.95" customHeight="1" x14ac:dyDescent="0.2">
      <c r="A113" s="137"/>
      <c r="B113" s="132"/>
      <c r="C113" s="1">
        <v>12</v>
      </c>
      <c r="D113" s="4" t="s">
        <v>160</v>
      </c>
      <c r="E113" s="4">
        <v>173278909.5562</v>
      </c>
      <c r="F113" s="4">
        <v>0</v>
      </c>
      <c r="G113" s="4">
        <v>138380.6673</v>
      </c>
      <c r="H113" s="4">
        <v>37871896.483099997</v>
      </c>
      <c r="I113" s="5">
        <f t="shared" si="8"/>
        <v>211289186.70659998</v>
      </c>
      <c r="J113" s="7"/>
      <c r="K113" s="129"/>
      <c r="L113" s="132"/>
      <c r="M113" s="8">
        <v>7</v>
      </c>
      <c r="N113" s="4" t="s">
        <v>540</v>
      </c>
      <c r="O113" s="4">
        <v>144153609.7103</v>
      </c>
      <c r="P113" s="4">
        <v>0</v>
      </c>
      <c r="Q113" s="4">
        <v>115121.181</v>
      </c>
      <c r="R113" s="4">
        <v>33407532.427099999</v>
      </c>
      <c r="S113" s="5">
        <f t="shared" si="9"/>
        <v>177676263.3184</v>
      </c>
    </row>
    <row r="114" spans="1:19" ht="24.95" customHeight="1" x14ac:dyDescent="0.2">
      <c r="A114" s="137"/>
      <c r="B114" s="132"/>
      <c r="C114" s="1">
        <v>13</v>
      </c>
      <c r="D114" s="4" t="s">
        <v>161</v>
      </c>
      <c r="E114" s="4">
        <v>142513633.62180001</v>
      </c>
      <c r="F114" s="4">
        <v>0</v>
      </c>
      <c r="G114" s="4">
        <v>113811.4948</v>
      </c>
      <c r="H114" s="4">
        <v>28590571.870099999</v>
      </c>
      <c r="I114" s="5">
        <f t="shared" si="8"/>
        <v>171218016.9867</v>
      </c>
      <c r="J114" s="7"/>
      <c r="K114" s="129"/>
      <c r="L114" s="132"/>
      <c r="M114" s="8">
        <v>8</v>
      </c>
      <c r="N114" s="4" t="s">
        <v>541</v>
      </c>
      <c r="O114" s="4">
        <v>169988732.6708</v>
      </c>
      <c r="P114" s="4">
        <v>0</v>
      </c>
      <c r="Q114" s="4">
        <v>135753.12959999999</v>
      </c>
      <c r="R114" s="4">
        <v>43165773.681100003</v>
      </c>
      <c r="S114" s="5">
        <f t="shared" si="9"/>
        <v>213290259.4815</v>
      </c>
    </row>
    <row r="115" spans="1:19" ht="24.95" customHeight="1" x14ac:dyDescent="0.2">
      <c r="A115" s="137"/>
      <c r="B115" s="132"/>
      <c r="C115" s="1">
        <v>14</v>
      </c>
      <c r="D115" s="4" t="s">
        <v>162</v>
      </c>
      <c r="E115" s="4">
        <v>166411112.72659999</v>
      </c>
      <c r="F115" s="4">
        <v>0</v>
      </c>
      <c r="G115" s="4">
        <v>132896.03959999999</v>
      </c>
      <c r="H115" s="4">
        <v>35839667.2755</v>
      </c>
      <c r="I115" s="5">
        <f t="shared" si="8"/>
        <v>202383676.04170001</v>
      </c>
      <c r="J115" s="7"/>
      <c r="K115" s="129"/>
      <c r="L115" s="132"/>
      <c r="M115" s="8">
        <v>9</v>
      </c>
      <c r="N115" s="4" t="s">
        <v>542</v>
      </c>
      <c r="O115" s="4">
        <v>122890709.0741</v>
      </c>
      <c r="P115" s="4">
        <v>0</v>
      </c>
      <c r="Q115" s="4">
        <v>98140.612599999993</v>
      </c>
      <c r="R115" s="4">
        <v>29648693.556899998</v>
      </c>
      <c r="S115" s="5">
        <f t="shared" si="9"/>
        <v>152637543.24360001</v>
      </c>
    </row>
    <row r="116" spans="1:19" ht="24.95" customHeight="1" x14ac:dyDescent="0.2">
      <c r="A116" s="137"/>
      <c r="B116" s="132"/>
      <c r="C116" s="1">
        <v>15</v>
      </c>
      <c r="D116" s="4" t="s">
        <v>163</v>
      </c>
      <c r="E116" s="4">
        <v>213252160.26449999</v>
      </c>
      <c r="F116" s="4">
        <v>0</v>
      </c>
      <c r="G116" s="4">
        <v>170303.33530000001</v>
      </c>
      <c r="H116" s="4">
        <v>43579005.209899999</v>
      </c>
      <c r="I116" s="5">
        <f t="shared" si="8"/>
        <v>257001468.80969998</v>
      </c>
      <c r="J116" s="7"/>
      <c r="K116" s="129"/>
      <c r="L116" s="132"/>
      <c r="M116" s="8">
        <v>10</v>
      </c>
      <c r="N116" s="4" t="s">
        <v>543</v>
      </c>
      <c r="O116" s="4">
        <v>163423393.24669999</v>
      </c>
      <c r="P116" s="4">
        <v>0</v>
      </c>
      <c r="Q116" s="4">
        <v>130510.04459999999</v>
      </c>
      <c r="R116" s="4">
        <v>28119282.012200002</v>
      </c>
      <c r="S116" s="5">
        <f t="shared" si="9"/>
        <v>191673185.3035</v>
      </c>
    </row>
    <row r="117" spans="1:19" ht="24.95" customHeight="1" x14ac:dyDescent="0.2">
      <c r="A117" s="137"/>
      <c r="B117" s="132"/>
      <c r="C117" s="1">
        <v>16</v>
      </c>
      <c r="D117" s="4" t="s">
        <v>164</v>
      </c>
      <c r="E117" s="4">
        <v>159870909.63690001</v>
      </c>
      <c r="F117" s="4">
        <v>0</v>
      </c>
      <c r="G117" s="4">
        <v>127673.0285</v>
      </c>
      <c r="H117" s="4">
        <v>33995752.260399997</v>
      </c>
      <c r="I117" s="5">
        <f t="shared" si="8"/>
        <v>193994334.9258</v>
      </c>
      <c r="J117" s="7"/>
      <c r="K117" s="129"/>
      <c r="L117" s="132"/>
      <c r="M117" s="8">
        <v>11</v>
      </c>
      <c r="N117" s="4" t="s">
        <v>544</v>
      </c>
      <c r="O117" s="4">
        <v>129550520.9392</v>
      </c>
      <c r="P117" s="4">
        <v>0</v>
      </c>
      <c r="Q117" s="4">
        <v>103459.1433</v>
      </c>
      <c r="R117" s="4">
        <v>27157565.8105</v>
      </c>
      <c r="S117" s="5">
        <f t="shared" si="9"/>
        <v>156811545.89300001</v>
      </c>
    </row>
    <row r="118" spans="1:19" ht="24.95" customHeight="1" x14ac:dyDescent="0.2">
      <c r="A118" s="137"/>
      <c r="B118" s="132"/>
      <c r="C118" s="1">
        <v>17</v>
      </c>
      <c r="D118" s="4" t="s">
        <v>165</v>
      </c>
      <c r="E118" s="4">
        <v>157245297.99779999</v>
      </c>
      <c r="F118" s="4">
        <v>0</v>
      </c>
      <c r="G118" s="4">
        <v>125576.21309999999</v>
      </c>
      <c r="H118" s="4">
        <v>33118245.6611</v>
      </c>
      <c r="I118" s="5">
        <f t="shared" si="8"/>
        <v>190489119.87199998</v>
      </c>
      <c r="J118" s="7"/>
      <c r="K118" s="129"/>
      <c r="L118" s="132"/>
      <c r="M118" s="8">
        <v>12</v>
      </c>
      <c r="N118" s="4" t="s">
        <v>545</v>
      </c>
      <c r="O118" s="4">
        <v>115071025.46709999</v>
      </c>
      <c r="P118" s="4">
        <v>0</v>
      </c>
      <c r="Q118" s="4">
        <v>91895.807400000005</v>
      </c>
      <c r="R118" s="4">
        <v>25961489.155299999</v>
      </c>
      <c r="S118" s="5">
        <f t="shared" si="9"/>
        <v>141124410.4298</v>
      </c>
    </row>
    <row r="119" spans="1:19" ht="24.95" customHeight="1" x14ac:dyDescent="0.2">
      <c r="A119" s="137"/>
      <c r="B119" s="132"/>
      <c r="C119" s="1">
        <v>18</v>
      </c>
      <c r="D119" s="4" t="s">
        <v>166</v>
      </c>
      <c r="E119" s="4">
        <v>221135590.72389999</v>
      </c>
      <c r="F119" s="4">
        <v>0</v>
      </c>
      <c r="G119" s="4">
        <v>176599.04879999999</v>
      </c>
      <c r="H119" s="4">
        <v>41277442.913099997</v>
      </c>
      <c r="I119" s="5">
        <f t="shared" si="8"/>
        <v>262589632.68579999</v>
      </c>
      <c r="J119" s="7"/>
      <c r="K119" s="129"/>
      <c r="L119" s="132"/>
      <c r="M119" s="8">
        <v>13</v>
      </c>
      <c r="N119" s="4" t="s">
        <v>546</v>
      </c>
      <c r="O119" s="4">
        <v>96281864.070500001</v>
      </c>
      <c r="P119" s="4">
        <v>0</v>
      </c>
      <c r="Q119" s="4">
        <v>76890.768899999995</v>
      </c>
      <c r="R119" s="4">
        <v>23956036.8495</v>
      </c>
      <c r="S119" s="5">
        <f t="shared" si="9"/>
        <v>120314791.68890001</v>
      </c>
    </row>
    <row r="120" spans="1:19" ht="24.95" customHeight="1" x14ac:dyDescent="0.2">
      <c r="A120" s="137"/>
      <c r="B120" s="132"/>
      <c r="C120" s="1">
        <v>19</v>
      </c>
      <c r="D120" s="4" t="s">
        <v>167</v>
      </c>
      <c r="E120" s="4">
        <v>123074779.68099999</v>
      </c>
      <c r="F120" s="4">
        <v>0</v>
      </c>
      <c r="G120" s="4">
        <v>98287.611499999999</v>
      </c>
      <c r="H120" s="4">
        <v>26532379.077799998</v>
      </c>
      <c r="I120" s="5">
        <f t="shared" si="8"/>
        <v>149705446.37029999</v>
      </c>
      <c r="J120" s="7"/>
      <c r="K120" s="129"/>
      <c r="L120" s="132"/>
      <c r="M120" s="8">
        <v>14</v>
      </c>
      <c r="N120" s="4" t="s">
        <v>547</v>
      </c>
      <c r="O120" s="4">
        <v>95873582.636600003</v>
      </c>
      <c r="P120" s="4">
        <v>0</v>
      </c>
      <c r="Q120" s="4">
        <v>76564.715100000001</v>
      </c>
      <c r="R120" s="4">
        <v>24088607.5385</v>
      </c>
      <c r="S120" s="5">
        <f t="shared" si="9"/>
        <v>120038754.8902</v>
      </c>
    </row>
    <row r="121" spans="1:19" ht="24.95" customHeight="1" x14ac:dyDescent="0.2">
      <c r="A121" s="137"/>
      <c r="B121" s="133"/>
      <c r="C121" s="1">
        <v>20</v>
      </c>
      <c r="D121" s="4" t="s">
        <v>168</v>
      </c>
      <c r="E121" s="4">
        <v>137717076.23480001</v>
      </c>
      <c r="F121" s="4">
        <v>0</v>
      </c>
      <c r="G121" s="4">
        <v>109980.9605</v>
      </c>
      <c r="H121" s="4">
        <v>31333264.855099998</v>
      </c>
      <c r="I121" s="5">
        <f t="shared" si="8"/>
        <v>169160322.05040002</v>
      </c>
      <c r="J121" s="7"/>
      <c r="K121" s="129"/>
      <c r="L121" s="132"/>
      <c r="M121" s="8">
        <v>15</v>
      </c>
      <c r="N121" s="4" t="s">
        <v>548</v>
      </c>
      <c r="O121" s="4">
        <v>109471682.1727</v>
      </c>
      <c r="P121" s="4">
        <v>0</v>
      </c>
      <c r="Q121" s="4">
        <v>87424.167600000001</v>
      </c>
      <c r="R121" s="4">
        <v>26247964.466699999</v>
      </c>
      <c r="S121" s="5">
        <f t="shared" si="9"/>
        <v>135807070.80700001</v>
      </c>
    </row>
    <row r="122" spans="1:19" ht="24.95" customHeight="1" x14ac:dyDescent="0.2">
      <c r="A122" s="1"/>
      <c r="B122" s="134" t="s">
        <v>815</v>
      </c>
      <c r="C122" s="135"/>
      <c r="D122" s="136"/>
      <c r="E122" s="10">
        <f>SUM(E102:E121)</f>
        <v>3228655646.4426999</v>
      </c>
      <c r="F122" s="10">
        <f t="shared" ref="F122:H122" si="18">SUM(F102:F121)</f>
        <v>0</v>
      </c>
      <c r="G122" s="10">
        <f t="shared" ref="G122" si="19">SUM(G102:G121)</f>
        <v>2578406.8239000002</v>
      </c>
      <c r="H122" s="10">
        <f t="shared" si="18"/>
        <v>677799482.27820015</v>
      </c>
      <c r="I122" s="5">
        <f t="shared" si="8"/>
        <v>3909033535.5448003</v>
      </c>
      <c r="J122" s="7"/>
      <c r="K122" s="130"/>
      <c r="L122" s="133"/>
      <c r="M122" s="8">
        <v>16</v>
      </c>
      <c r="N122" s="4" t="s">
        <v>549</v>
      </c>
      <c r="O122" s="4">
        <v>132498616.9832</v>
      </c>
      <c r="P122" s="4">
        <v>0</v>
      </c>
      <c r="Q122" s="4">
        <v>105813.495</v>
      </c>
      <c r="R122" s="4">
        <v>27378099.873100001</v>
      </c>
      <c r="S122" s="5">
        <f t="shared" si="9"/>
        <v>159982530.3513</v>
      </c>
    </row>
    <row r="123" spans="1:19" ht="24.95" customHeight="1" x14ac:dyDescent="0.2">
      <c r="A123" s="137">
        <v>6</v>
      </c>
      <c r="B123" s="131" t="s">
        <v>28</v>
      </c>
      <c r="C123" s="1">
        <v>1</v>
      </c>
      <c r="D123" s="4" t="s">
        <v>169</v>
      </c>
      <c r="E123" s="4">
        <v>156387966.26140001</v>
      </c>
      <c r="F123" s="4">
        <v>0</v>
      </c>
      <c r="G123" s="4">
        <v>124891.54730000001</v>
      </c>
      <c r="H123" s="4">
        <v>37781132.654399998</v>
      </c>
      <c r="I123" s="5">
        <f t="shared" si="8"/>
        <v>194293990.46310002</v>
      </c>
      <c r="J123" s="7"/>
      <c r="K123" s="14"/>
      <c r="L123" s="134" t="s">
        <v>833</v>
      </c>
      <c r="M123" s="135"/>
      <c r="N123" s="136"/>
      <c r="O123" s="10">
        <f>SUM(O107:O122)</f>
        <v>2169912676.9256997</v>
      </c>
      <c r="P123" s="10">
        <f t="shared" ref="P123:R123" si="20">SUM(P107:P122)</f>
        <v>0</v>
      </c>
      <c r="Q123" s="10">
        <f t="shared" ref="Q123" si="21">SUM(Q107:Q122)</f>
        <v>1732893.8932999996</v>
      </c>
      <c r="R123" s="10">
        <f t="shared" si="20"/>
        <v>473961740.10750008</v>
      </c>
      <c r="S123" s="5">
        <f>O123+P123+Q123+R123</f>
        <v>2645607310.9264998</v>
      </c>
    </row>
    <row r="124" spans="1:19" ht="24.95" customHeight="1" x14ac:dyDescent="0.2">
      <c r="A124" s="137"/>
      <c r="B124" s="132"/>
      <c r="C124" s="1">
        <v>2</v>
      </c>
      <c r="D124" s="4" t="s">
        <v>170</v>
      </c>
      <c r="E124" s="4">
        <v>179534196.0959</v>
      </c>
      <c r="F124" s="4">
        <v>0</v>
      </c>
      <c r="G124" s="4">
        <v>143376.14379999999</v>
      </c>
      <c r="H124" s="4">
        <v>43111988.373400003</v>
      </c>
      <c r="I124" s="5">
        <f t="shared" si="8"/>
        <v>222789560.61309999</v>
      </c>
      <c r="J124" s="7"/>
      <c r="K124" s="128">
        <v>24</v>
      </c>
      <c r="L124" s="131" t="s">
        <v>46</v>
      </c>
      <c r="M124" s="8">
        <v>1</v>
      </c>
      <c r="N124" s="4" t="s">
        <v>550</v>
      </c>
      <c r="O124" s="4">
        <v>185936948.69330001</v>
      </c>
      <c r="P124" s="4">
        <v>0</v>
      </c>
      <c r="Q124" s="4">
        <v>148489.38690000001</v>
      </c>
      <c r="R124" s="4">
        <v>228499463.13119999</v>
      </c>
      <c r="S124" s="5">
        <f t="shared" si="9"/>
        <v>414584901.21140003</v>
      </c>
    </row>
    <row r="125" spans="1:19" ht="24.95" customHeight="1" x14ac:dyDescent="0.2">
      <c r="A125" s="137"/>
      <c r="B125" s="132"/>
      <c r="C125" s="1">
        <v>3</v>
      </c>
      <c r="D125" s="4" t="s">
        <v>171</v>
      </c>
      <c r="E125" s="4">
        <v>119480198.20280001</v>
      </c>
      <c r="F125" s="4">
        <v>0</v>
      </c>
      <c r="G125" s="4">
        <v>95416.975999999995</v>
      </c>
      <c r="H125" s="4">
        <v>31039547.1259</v>
      </c>
      <c r="I125" s="5">
        <f t="shared" si="8"/>
        <v>150615162.30470002</v>
      </c>
      <c r="J125" s="7"/>
      <c r="K125" s="129"/>
      <c r="L125" s="132"/>
      <c r="M125" s="8">
        <v>2</v>
      </c>
      <c r="N125" s="4" t="s">
        <v>551</v>
      </c>
      <c r="O125" s="4">
        <v>238997372.45550001</v>
      </c>
      <c r="P125" s="4">
        <v>0</v>
      </c>
      <c r="Q125" s="4">
        <v>190863.4811</v>
      </c>
      <c r="R125" s="4">
        <v>242523928.00659999</v>
      </c>
      <c r="S125" s="5">
        <f t="shared" si="9"/>
        <v>481712163.94319999</v>
      </c>
    </row>
    <row r="126" spans="1:19" ht="24.95" customHeight="1" x14ac:dyDescent="0.2">
      <c r="A126" s="137"/>
      <c r="B126" s="132"/>
      <c r="C126" s="1">
        <v>4</v>
      </c>
      <c r="D126" s="4" t="s">
        <v>172</v>
      </c>
      <c r="E126" s="4">
        <v>147324482.17969999</v>
      </c>
      <c r="F126" s="4">
        <v>0</v>
      </c>
      <c r="G126" s="4">
        <v>117653.4421</v>
      </c>
      <c r="H126" s="4">
        <v>34395356.086499996</v>
      </c>
      <c r="I126" s="5">
        <f t="shared" si="8"/>
        <v>181837491.70829996</v>
      </c>
      <c r="J126" s="7"/>
      <c r="K126" s="129"/>
      <c r="L126" s="132"/>
      <c r="M126" s="8">
        <v>3</v>
      </c>
      <c r="N126" s="4" t="s">
        <v>552</v>
      </c>
      <c r="O126" s="4">
        <v>385428838.85930002</v>
      </c>
      <c r="P126" s="4">
        <v>0</v>
      </c>
      <c r="Q126" s="4">
        <v>307803.76010000001</v>
      </c>
      <c r="R126" s="4">
        <v>279661801.5923</v>
      </c>
      <c r="S126" s="5">
        <f t="shared" si="9"/>
        <v>665398444.21169996</v>
      </c>
    </row>
    <row r="127" spans="1:19" ht="24.95" customHeight="1" x14ac:dyDescent="0.2">
      <c r="A127" s="137"/>
      <c r="B127" s="132"/>
      <c r="C127" s="1">
        <v>5</v>
      </c>
      <c r="D127" s="4" t="s">
        <v>173</v>
      </c>
      <c r="E127" s="4">
        <v>154825186.41839999</v>
      </c>
      <c r="F127" s="4">
        <v>0</v>
      </c>
      <c r="G127" s="4">
        <v>123643.5101</v>
      </c>
      <c r="H127" s="4">
        <v>37460623.149999999</v>
      </c>
      <c r="I127" s="5">
        <f t="shared" si="8"/>
        <v>192409453.0785</v>
      </c>
      <c r="J127" s="7"/>
      <c r="K127" s="129"/>
      <c r="L127" s="132"/>
      <c r="M127" s="8">
        <v>4</v>
      </c>
      <c r="N127" s="4" t="s">
        <v>553</v>
      </c>
      <c r="O127" s="4">
        <v>150642358.63069999</v>
      </c>
      <c r="P127" s="4">
        <v>0</v>
      </c>
      <c r="Q127" s="4">
        <v>120303.1007</v>
      </c>
      <c r="R127" s="4">
        <v>219629739.539</v>
      </c>
      <c r="S127" s="5">
        <f t="shared" si="9"/>
        <v>370392401.27039999</v>
      </c>
    </row>
    <row r="128" spans="1:19" ht="24.95" customHeight="1" x14ac:dyDescent="0.2">
      <c r="A128" s="137"/>
      <c r="B128" s="132"/>
      <c r="C128" s="1">
        <v>6</v>
      </c>
      <c r="D128" s="4" t="s">
        <v>174</v>
      </c>
      <c r="E128" s="4">
        <v>152217192.43189999</v>
      </c>
      <c r="F128" s="4">
        <v>0</v>
      </c>
      <c r="G128" s="4">
        <v>121560.76420000001</v>
      </c>
      <c r="H128" s="4">
        <v>37912326.960600004</v>
      </c>
      <c r="I128" s="5">
        <f t="shared" si="8"/>
        <v>190251080.15670002</v>
      </c>
      <c r="J128" s="7"/>
      <c r="K128" s="129"/>
      <c r="L128" s="132"/>
      <c r="M128" s="8">
        <v>5</v>
      </c>
      <c r="N128" s="4" t="s">
        <v>554</v>
      </c>
      <c r="O128" s="4">
        <v>126651970.30930001</v>
      </c>
      <c r="P128" s="4">
        <v>0</v>
      </c>
      <c r="Q128" s="4">
        <v>101144.35860000001</v>
      </c>
      <c r="R128" s="4">
        <v>213323153.53889999</v>
      </c>
      <c r="S128" s="5">
        <f t="shared" si="9"/>
        <v>340076268.20679998</v>
      </c>
    </row>
    <row r="129" spans="1:19" ht="24.95" customHeight="1" x14ac:dyDescent="0.2">
      <c r="A129" s="137"/>
      <c r="B129" s="132"/>
      <c r="C129" s="1">
        <v>7</v>
      </c>
      <c r="D129" s="4" t="s">
        <v>175</v>
      </c>
      <c r="E129" s="4">
        <v>210298463.36269999</v>
      </c>
      <c r="F129" s="4">
        <v>0</v>
      </c>
      <c r="G129" s="4">
        <v>167944.51079999999</v>
      </c>
      <c r="H129" s="4">
        <v>46187328.056500003</v>
      </c>
      <c r="I129" s="5">
        <f t="shared" si="8"/>
        <v>256653735.93000001</v>
      </c>
      <c r="J129" s="7"/>
      <c r="K129" s="129"/>
      <c r="L129" s="132"/>
      <c r="M129" s="8">
        <v>6</v>
      </c>
      <c r="N129" s="4" t="s">
        <v>555</v>
      </c>
      <c r="O129" s="4">
        <v>141592230.18579999</v>
      </c>
      <c r="P129" s="4">
        <v>0</v>
      </c>
      <c r="Q129" s="4">
        <v>113075.6614</v>
      </c>
      <c r="R129" s="4">
        <v>214807832.6426</v>
      </c>
      <c r="S129" s="5">
        <f t="shared" si="9"/>
        <v>356513138.48979998</v>
      </c>
    </row>
    <row r="130" spans="1:19" ht="24.95" customHeight="1" x14ac:dyDescent="0.2">
      <c r="A130" s="137"/>
      <c r="B130" s="133"/>
      <c r="C130" s="1">
        <v>8</v>
      </c>
      <c r="D130" s="4" t="s">
        <v>176</v>
      </c>
      <c r="E130" s="4">
        <v>194113342.70719999</v>
      </c>
      <c r="F130" s="4">
        <v>0</v>
      </c>
      <c r="G130" s="4">
        <v>155019.0613</v>
      </c>
      <c r="H130" s="4">
        <v>48310148.2777</v>
      </c>
      <c r="I130" s="5">
        <f t="shared" si="8"/>
        <v>242578510.04620001</v>
      </c>
      <c r="J130" s="7"/>
      <c r="K130" s="129"/>
      <c r="L130" s="132"/>
      <c r="M130" s="8">
        <v>7</v>
      </c>
      <c r="N130" s="4" t="s">
        <v>556</v>
      </c>
      <c r="O130" s="4">
        <v>130003299.45720001</v>
      </c>
      <c r="P130" s="4">
        <v>0</v>
      </c>
      <c r="Q130" s="4">
        <v>103820.7326</v>
      </c>
      <c r="R130" s="4">
        <v>211073831.22569999</v>
      </c>
      <c r="S130" s="5">
        <f t="shared" si="9"/>
        <v>341180951.41549999</v>
      </c>
    </row>
    <row r="131" spans="1:19" ht="24.95" customHeight="1" x14ac:dyDescent="0.2">
      <c r="A131" s="1"/>
      <c r="B131" s="134" t="s">
        <v>816</v>
      </c>
      <c r="C131" s="135"/>
      <c r="D131" s="136"/>
      <c r="E131" s="10">
        <f>SUM(E123:E130)</f>
        <v>1314181027.6600001</v>
      </c>
      <c r="F131" s="10">
        <f t="shared" ref="F131:H131" si="22">SUM(F123:F130)</f>
        <v>0</v>
      </c>
      <c r="G131" s="10">
        <f t="shared" ref="G131" si="23">SUM(G123:G130)</f>
        <v>1049505.9555999998</v>
      </c>
      <c r="H131" s="10">
        <f t="shared" si="22"/>
        <v>316198450.685</v>
      </c>
      <c r="I131" s="5">
        <f t="shared" si="8"/>
        <v>1631428984.3006001</v>
      </c>
      <c r="J131" s="7"/>
      <c r="K131" s="129"/>
      <c r="L131" s="132"/>
      <c r="M131" s="8">
        <v>8</v>
      </c>
      <c r="N131" s="4" t="s">
        <v>557</v>
      </c>
      <c r="O131" s="4">
        <v>156835150.43130001</v>
      </c>
      <c r="P131" s="4">
        <v>0</v>
      </c>
      <c r="Q131" s="4">
        <v>125248.6689</v>
      </c>
      <c r="R131" s="4">
        <v>217729017.45190001</v>
      </c>
      <c r="S131" s="5">
        <f t="shared" si="9"/>
        <v>374689416.55210006</v>
      </c>
    </row>
    <row r="132" spans="1:19" ht="24.95" customHeight="1" x14ac:dyDescent="0.2">
      <c r="A132" s="137">
        <v>7</v>
      </c>
      <c r="B132" s="131" t="s">
        <v>29</v>
      </c>
      <c r="C132" s="1">
        <v>1</v>
      </c>
      <c r="D132" s="4" t="s">
        <v>177</v>
      </c>
      <c r="E132" s="4">
        <v>154673098.91580001</v>
      </c>
      <c r="F132" s="4">
        <v>-6066891.2400000002</v>
      </c>
      <c r="G132" s="4">
        <v>123522.0529</v>
      </c>
      <c r="H132" s="4">
        <v>30091353.343800001</v>
      </c>
      <c r="I132" s="5">
        <f t="shared" si="8"/>
        <v>178821083.07249999</v>
      </c>
      <c r="J132" s="7"/>
      <c r="K132" s="129"/>
      <c r="L132" s="132"/>
      <c r="M132" s="8">
        <v>9</v>
      </c>
      <c r="N132" s="4" t="s">
        <v>558</v>
      </c>
      <c r="O132" s="4">
        <v>104724565.85160001</v>
      </c>
      <c r="P132" s="4">
        <v>0</v>
      </c>
      <c r="Q132" s="4">
        <v>83633.116899999994</v>
      </c>
      <c r="R132" s="4">
        <v>207074313.05360001</v>
      </c>
      <c r="S132" s="5">
        <f t="shared" si="9"/>
        <v>311882512.02210003</v>
      </c>
    </row>
    <row r="133" spans="1:19" ht="24.95" customHeight="1" x14ac:dyDescent="0.2">
      <c r="A133" s="137"/>
      <c r="B133" s="132"/>
      <c r="C133" s="1">
        <v>2</v>
      </c>
      <c r="D133" s="4" t="s">
        <v>178</v>
      </c>
      <c r="E133" s="4">
        <v>136475606.54190001</v>
      </c>
      <c r="F133" s="4">
        <v>-6066891.2400000002</v>
      </c>
      <c r="G133" s="4">
        <v>108989.52190000001</v>
      </c>
      <c r="H133" s="4">
        <v>26127433.436000001</v>
      </c>
      <c r="I133" s="5">
        <f t="shared" si="8"/>
        <v>156645138.25980002</v>
      </c>
      <c r="J133" s="7"/>
      <c r="K133" s="129"/>
      <c r="L133" s="132"/>
      <c r="M133" s="8">
        <v>10</v>
      </c>
      <c r="N133" s="4" t="s">
        <v>559</v>
      </c>
      <c r="O133" s="4">
        <v>178565928.71579999</v>
      </c>
      <c r="P133" s="4">
        <v>0</v>
      </c>
      <c r="Q133" s="4">
        <v>142602.8848</v>
      </c>
      <c r="R133" s="4">
        <v>226493635.4483</v>
      </c>
      <c r="S133" s="5">
        <f t="shared" si="9"/>
        <v>405202167.04890001</v>
      </c>
    </row>
    <row r="134" spans="1:19" ht="24.95" customHeight="1" x14ac:dyDescent="0.2">
      <c r="A134" s="137"/>
      <c r="B134" s="132"/>
      <c r="C134" s="1">
        <v>3</v>
      </c>
      <c r="D134" s="4" t="s">
        <v>179</v>
      </c>
      <c r="E134" s="4">
        <v>132148962.29719999</v>
      </c>
      <c r="F134" s="4">
        <v>-6066891.2400000002</v>
      </c>
      <c r="G134" s="4">
        <v>105534.2605</v>
      </c>
      <c r="H134" s="4">
        <v>24953879.408500001</v>
      </c>
      <c r="I134" s="5">
        <f t="shared" si="8"/>
        <v>151141484.72619998</v>
      </c>
      <c r="J134" s="7"/>
      <c r="K134" s="129"/>
      <c r="L134" s="132"/>
      <c r="M134" s="8">
        <v>11</v>
      </c>
      <c r="N134" s="4" t="s">
        <v>560</v>
      </c>
      <c r="O134" s="4">
        <v>154361411.73370001</v>
      </c>
      <c r="P134" s="4">
        <v>0</v>
      </c>
      <c r="Q134" s="4">
        <v>123273.1393</v>
      </c>
      <c r="R134" s="4">
        <v>219318802.1514</v>
      </c>
      <c r="S134" s="5">
        <f t="shared" si="9"/>
        <v>373803487.0244</v>
      </c>
    </row>
    <row r="135" spans="1:19" ht="24.95" customHeight="1" x14ac:dyDescent="0.2">
      <c r="A135" s="137"/>
      <c r="B135" s="132"/>
      <c r="C135" s="1">
        <v>4</v>
      </c>
      <c r="D135" s="4" t="s">
        <v>180</v>
      </c>
      <c r="E135" s="4">
        <v>156660867.4589</v>
      </c>
      <c r="F135" s="4">
        <v>-6066891.2400000002</v>
      </c>
      <c r="G135" s="4">
        <v>125109.48639999999</v>
      </c>
      <c r="H135" s="4">
        <v>31645352.090399999</v>
      </c>
      <c r="I135" s="5">
        <f t="shared" si="8"/>
        <v>182364437.79570001</v>
      </c>
      <c r="J135" s="7"/>
      <c r="K135" s="129"/>
      <c r="L135" s="132"/>
      <c r="M135" s="8">
        <v>12</v>
      </c>
      <c r="N135" s="4" t="s">
        <v>561</v>
      </c>
      <c r="O135" s="4">
        <v>212239284.92649999</v>
      </c>
      <c r="P135" s="4">
        <v>0</v>
      </c>
      <c r="Q135" s="4">
        <v>169494.4523</v>
      </c>
      <c r="R135" s="4">
        <v>233234219.9711</v>
      </c>
      <c r="S135" s="5">
        <f t="shared" si="9"/>
        <v>445642999.34990001</v>
      </c>
    </row>
    <row r="136" spans="1:19" ht="24.95" customHeight="1" x14ac:dyDescent="0.2">
      <c r="A136" s="137"/>
      <c r="B136" s="132"/>
      <c r="C136" s="1">
        <v>5</v>
      </c>
      <c r="D136" s="4" t="s">
        <v>181</v>
      </c>
      <c r="E136" s="4">
        <v>203321414.6002</v>
      </c>
      <c r="F136" s="4">
        <v>-6066891.2400000002</v>
      </c>
      <c r="G136" s="4">
        <v>162372.63440000001</v>
      </c>
      <c r="H136" s="4">
        <v>41356045.574900001</v>
      </c>
      <c r="I136" s="5">
        <f t="shared" si="8"/>
        <v>238772941.5695</v>
      </c>
      <c r="J136" s="7"/>
      <c r="K136" s="129"/>
      <c r="L136" s="132"/>
      <c r="M136" s="8">
        <v>13</v>
      </c>
      <c r="N136" s="4" t="s">
        <v>562</v>
      </c>
      <c r="O136" s="4">
        <v>229629192.54030001</v>
      </c>
      <c r="P136" s="4">
        <v>0</v>
      </c>
      <c r="Q136" s="4">
        <v>183382.04560000001</v>
      </c>
      <c r="R136" s="4">
        <v>241353251.87040001</v>
      </c>
      <c r="S136" s="5">
        <f t="shared" si="9"/>
        <v>471165826.45630002</v>
      </c>
    </row>
    <row r="137" spans="1:19" ht="24.95" customHeight="1" x14ac:dyDescent="0.2">
      <c r="A137" s="137"/>
      <c r="B137" s="132"/>
      <c r="C137" s="1">
        <v>6</v>
      </c>
      <c r="D137" s="4" t="s">
        <v>182</v>
      </c>
      <c r="E137" s="4">
        <v>166116144.07929999</v>
      </c>
      <c r="F137" s="4">
        <v>-6066891.2400000002</v>
      </c>
      <c r="G137" s="4">
        <v>132660.4774</v>
      </c>
      <c r="H137" s="4">
        <v>30886965.1664</v>
      </c>
      <c r="I137" s="5">
        <f t="shared" ref="I137:I200" si="24">E137+F137+G137+H137</f>
        <v>191068878.4831</v>
      </c>
      <c r="J137" s="7"/>
      <c r="K137" s="129"/>
      <c r="L137" s="132"/>
      <c r="M137" s="8">
        <v>14</v>
      </c>
      <c r="N137" s="4" t="s">
        <v>563</v>
      </c>
      <c r="O137" s="4">
        <v>123612944.8521</v>
      </c>
      <c r="P137" s="4">
        <v>0</v>
      </c>
      <c r="Q137" s="4">
        <v>98717.390599999999</v>
      </c>
      <c r="R137" s="4">
        <v>212827342.91580001</v>
      </c>
      <c r="S137" s="5">
        <f t="shared" ref="S137:S200" si="25">O137+P137+Q137+R137</f>
        <v>336539005.15850002</v>
      </c>
    </row>
    <row r="138" spans="1:19" ht="24.95" customHeight="1" x14ac:dyDescent="0.2">
      <c r="A138" s="137"/>
      <c r="B138" s="132"/>
      <c r="C138" s="1">
        <v>7</v>
      </c>
      <c r="D138" s="4" t="s">
        <v>183</v>
      </c>
      <c r="E138" s="4">
        <v>157576669.34639999</v>
      </c>
      <c r="F138" s="4">
        <v>-6066891.2400000002</v>
      </c>
      <c r="G138" s="4">
        <v>125840.8465</v>
      </c>
      <c r="H138" s="4">
        <v>29138208.253199998</v>
      </c>
      <c r="I138" s="5">
        <f t="shared" si="24"/>
        <v>180773827.20609999</v>
      </c>
      <c r="J138" s="7"/>
      <c r="K138" s="129"/>
      <c r="L138" s="132"/>
      <c r="M138" s="8">
        <v>15</v>
      </c>
      <c r="N138" s="4" t="s">
        <v>564</v>
      </c>
      <c r="O138" s="4">
        <v>149158870.4725</v>
      </c>
      <c r="P138" s="4">
        <v>0</v>
      </c>
      <c r="Q138" s="4">
        <v>119118.386</v>
      </c>
      <c r="R138" s="4">
        <v>219601836.50580001</v>
      </c>
      <c r="S138" s="5">
        <f t="shared" si="25"/>
        <v>368879825.36430001</v>
      </c>
    </row>
    <row r="139" spans="1:19" ht="24.95" customHeight="1" x14ac:dyDescent="0.2">
      <c r="A139" s="137"/>
      <c r="B139" s="132"/>
      <c r="C139" s="1">
        <v>8</v>
      </c>
      <c r="D139" s="4" t="s">
        <v>184</v>
      </c>
      <c r="E139" s="4">
        <v>135413905.04969999</v>
      </c>
      <c r="F139" s="4">
        <v>-6066891.2400000002</v>
      </c>
      <c r="G139" s="4">
        <v>108141.64629999999</v>
      </c>
      <c r="H139" s="4">
        <v>26541724.659499999</v>
      </c>
      <c r="I139" s="5">
        <f t="shared" si="24"/>
        <v>155996880.1155</v>
      </c>
      <c r="J139" s="7"/>
      <c r="K139" s="129"/>
      <c r="L139" s="132"/>
      <c r="M139" s="8">
        <v>16</v>
      </c>
      <c r="N139" s="4" t="s">
        <v>565</v>
      </c>
      <c r="O139" s="4">
        <v>223302035.384</v>
      </c>
      <c r="P139" s="4">
        <v>0</v>
      </c>
      <c r="Q139" s="4">
        <v>178329.17310000001</v>
      </c>
      <c r="R139" s="4">
        <v>239327216.3854</v>
      </c>
      <c r="S139" s="5">
        <f t="shared" si="25"/>
        <v>462807580.9425</v>
      </c>
    </row>
    <row r="140" spans="1:19" ht="24.95" customHeight="1" x14ac:dyDescent="0.2">
      <c r="A140" s="137"/>
      <c r="B140" s="132"/>
      <c r="C140" s="1">
        <v>9</v>
      </c>
      <c r="D140" s="4" t="s">
        <v>185</v>
      </c>
      <c r="E140" s="4">
        <v>171062687.83239999</v>
      </c>
      <c r="F140" s="4">
        <v>-6066891.2400000002</v>
      </c>
      <c r="G140" s="4">
        <v>136610.791</v>
      </c>
      <c r="H140" s="4">
        <v>32958984.3495</v>
      </c>
      <c r="I140" s="5">
        <f t="shared" si="24"/>
        <v>198091391.73289999</v>
      </c>
      <c r="J140" s="7"/>
      <c r="K140" s="129"/>
      <c r="L140" s="132"/>
      <c r="M140" s="8">
        <v>17</v>
      </c>
      <c r="N140" s="4" t="s">
        <v>566</v>
      </c>
      <c r="O140" s="4">
        <v>216674208.56119999</v>
      </c>
      <c r="P140" s="4">
        <v>0</v>
      </c>
      <c r="Q140" s="4">
        <v>173036.1857</v>
      </c>
      <c r="R140" s="4">
        <v>237141395.36970001</v>
      </c>
      <c r="S140" s="5">
        <f t="shared" si="25"/>
        <v>453988640.11660004</v>
      </c>
    </row>
    <row r="141" spans="1:19" ht="24.95" customHeight="1" x14ac:dyDescent="0.2">
      <c r="A141" s="137"/>
      <c r="B141" s="132"/>
      <c r="C141" s="1">
        <v>10</v>
      </c>
      <c r="D141" s="4" t="s">
        <v>186</v>
      </c>
      <c r="E141" s="4">
        <v>161844695.134</v>
      </c>
      <c r="F141" s="4">
        <v>-6066891.2400000002</v>
      </c>
      <c r="G141" s="4">
        <v>129249.2951</v>
      </c>
      <c r="H141" s="4">
        <v>33018669.312800001</v>
      </c>
      <c r="I141" s="5">
        <f t="shared" si="24"/>
        <v>188925722.50189999</v>
      </c>
      <c r="J141" s="7"/>
      <c r="K141" s="129"/>
      <c r="L141" s="132"/>
      <c r="M141" s="8">
        <v>18</v>
      </c>
      <c r="N141" s="4" t="s">
        <v>567</v>
      </c>
      <c r="O141" s="4">
        <v>221242487.01499999</v>
      </c>
      <c r="P141" s="4">
        <v>0</v>
      </c>
      <c r="Q141" s="4">
        <v>176684.41630000001</v>
      </c>
      <c r="R141" s="4">
        <v>238607743.55700001</v>
      </c>
      <c r="S141" s="5">
        <f t="shared" si="25"/>
        <v>460026914.98829997</v>
      </c>
    </row>
    <row r="142" spans="1:19" ht="24.95" customHeight="1" x14ac:dyDescent="0.2">
      <c r="A142" s="137"/>
      <c r="B142" s="132"/>
      <c r="C142" s="1">
        <v>11</v>
      </c>
      <c r="D142" s="4" t="s">
        <v>187</v>
      </c>
      <c r="E142" s="4">
        <v>185301374.47440001</v>
      </c>
      <c r="F142" s="4">
        <v>-6066891.2400000002</v>
      </c>
      <c r="G142" s="4">
        <v>147981.8168</v>
      </c>
      <c r="H142" s="4">
        <v>34459179.041100003</v>
      </c>
      <c r="I142" s="5">
        <f t="shared" si="24"/>
        <v>213841644.0923</v>
      </c>
      <c r="J142" s="7"/>
      <c r="K142" s="129"/>
      <c r="L142" s="132"/>
      <c r="M142" s="8">
        <v>19</v>
      </c>
      <c r="N142" s="4" t="s">
        <v>568</v>
      </c>
      <c r="O142" s="4">
        <v>171110376.5061</v>
      </c>
      <c r="P142" s="4">
        <v>0</v>
      </c>
      <c r="Q142" s="4">
        <v>136648.87520000001</v>
      </c>
      <c r="R142" s="4">
        <v>224916738.69690001</v>
      </c>
      <c r="S142" s="5">
        <f t="shared" si="25"/>
        <v>396163764.07819998</v>
      </c>
    </row>
    <row r="143" spans="1:19" ht="24.95" customHeight="1" x14ac:dyDescent="0.2">
      <c r="A143" s="137"/>
      <c r="B143" s="132"/>
      <c r="C143" s="1">
        <v>12</v>
      </c>
      <c r="D143" s="4" t="s">
        <v>188</v>
      </c>
      <c r="E143" s="4">
        <v>142300541.16029999</v>
      </c>
      <c r="F143" s="4">
        <v>-6066891.2400000002</v>
      </c>
      <c r="G143" s="4">
        <v>113641.319</v>
      </c>
      <c r="H143" s="4">
        <v>29477048.673999999</v>
      </c>
      <c r="I143" s="5">
        <f t="shared" si="24"/>
        <v>165824339.91329998</v>
      </c>
      <c r="J143" s="7"/>
      <c r="K143" s="130"/>
      <c r="L143" s="133"/>
      <c r="M143" s="8">
        <v>20</v>
      </c>
      <c r="N143" s="4" t="s">
        <v>569</v>
      </c>
      <c r="O143" s="4">
        <v>195728498.1072</v>
      </c>
      <c r="P143" s="4">
        <v>0</v>
      </c>
      <c r="Q143" s="4">
        <v>156308.92559999999</v>
      </c>
      <c r="R143" s="4">
        <v>231254480.99860001</v>
      </c>
      <c r="S143" s="5">
        <f t="shared" si="25"/>
        <v>427139288.03139997</v>
      </c>
    </row>
    <row r="144" spans="1:19" ht="24.95" customHeight="1" x14ac:dyDescent="0.2">
      <c r="A144" s="137"/>
      <c r="B144" s="132"/>
      <c r="C144" s="1">
        <v>13</v>
      </c>
      <c r="D144" s="4" t="s">
        <v>189</v>
      </c>
      <c r="E144" s="4">
        <v>170936396.6672</v>
      </c>
      <c r="F144" s="4">
        <v>-6066891.2400000002</v>
      </c>
      <c r="G144" s="4">
        <v>136509.93470000001</v>
      </c>
      <c r="H144" s="4">
        <v>37506052.625399999</v>
      </c>
      <c r="I144" s="5">
        <f t="shared" si="24"/>
        <v>202512067.98730001</v>
      </c>
      <c r="J144" s="7"/>
      <c r="K144" s="14"/>
      <c r="L144" s="134" t="s">
        <v>834</v>
      </c>
      <c r="M144" s="135"/>
      <c r="N144" s="136"/>
      <c r="O144" s="10">
        <f>SUM(O124:O143)</f>
        <v>3696437973.6883998</v>
      </c>
      <c r="P144" s="10">
        <f t="shared" ref="P144:R144" si="26">SUM(P124:P143)</f>
        <v>0</v>
      </c>
      <c r="Q144" s="10">
        <f t="shared" ref="Q144" si="27">SUM(Q124:Q143)</f>
        <v>2951978.1417000005</v>
      </c>
      <c r="R144" s="10">
        <f t="shared" si="26"/>
        <v>4558399744.0521994</v>
      </c>
      <c r="S144" s="5">
        <f t="shared" si="25"/>
        <v>8257789695.8822994</v>
      </c>
    </row>
    <row r="145" spans="1:19" ht="24.95" customHeight="1" x14ac:dyDescent="0.2">
      <c r="A145" s="137"/>
      <c r="B145" s="132"/>
      <c r="C145" s="1">
        <v>14</v>
      </c>
      <c r="D145" s="4" t="s">
        <v>190</v>
      </c>
      <c r="E145" s="4">
        <v>126271400.2026</v>
      </c>
      <c r="F145" s="4">
        <v>-6066891.2400000002</v>
      </c>
      <c r="G145" s="4">
        <v>100840.435</v>
      </c>
      <c r="H145" s="4">
        <v>25084635.774700001</v>
      </c>
      <c r="I145" s="5">
        <f t="shared" si="24"/>
        <v>145389985.17230001</v>
      </c>
      <c r="J145" s="7"/>
      <c r="K145" s="128">
        <v>25</v>
      </c>
      <c r="L145" s="131" t="s">
        <v>47</v>
      </c>
      <c r="M145" s="8">
        <v>1</v>
      </c>
      <c r="N145" s="4" t="s">
        <v>570</v>
      </c>
      <c r="O145" s="4">
        <v>128065409.05149999</v>
      </c>
      <c r="P145" s="4">
        <v>-3018317.48</v>
      </c>
      <c r="Q145" s="4">
        <v>102273.1318</v>
      </c>
      <c r="R145" s="4">
        <v>27063062.051199999</v>
      </c>
      <c r="S145" s="5">
        <f t="shared" si="25"/>
        <v>152212426.75449997</v>
      </c>
    </row>
    <row r="146" spans="1:19" ht="24.95" customHeight="1" x14ac:dyDescent="0.2">
      <c r="A146" s="137"/>
      <c r="B146" s="132"/>
      <c r="C146" s="1">
        <v>15</v>
      </c>
      <c r="D146" s="4" t="s">
        <v>191</v>
      </c>
      <c r="E146" s="4">
        <v>132650777.7911</v>
      </c>
      <c r="F146" s="4">
        <v>-6066891.2400000002</v>
      </c>
      <c r="G146" s="4">
        <v>105935.0108</v>
      </c>
      <c r="H146" s="4">
        <v>26952262.111699998</v>
      </c>
      <c r="I146" s="5">
        <f t="shared" si="24"/>
        <v>153642083.67360002</v>
      </c>
      <c r="J146" s="7"/>
      <c r="K146" s="129"/>
      <c r="L146" s="132"/>
      <c r="M146" s="8">
        <v>2</v>
      </c>
      <c r="N146" s="4" t="s">
        <v>571</v>
      </c>
      <c r="O146" s="4">
        <v>144352839.5158</v>
      </c>
      <c r="P146" s="4">
        <v>-3018317.48</v>
      </c>
      <c r="Q146" s="4">
        <v>115280.28599999999</v>
      </c>
      <c r="R146" s="4">
        <v>27009508.2476</v>
      </c>
      <c r="S146" s="5">
        <f t="shared" si="25"/>
        <v>168459310.56940001</v>
      </c>
    </row>
    <row r="147" spans="1:19" ht="24.95" customHeight="1" x14ac:dyDescent="0.2">
      <c r="A147" s="137"/>
      <c r="B147" s="132"/>
      <c r="C147" s="1">
        <v>16</v>
      </c>
      <c r="D147" s="4" t="s">
        <v>192</v>
      </c>
      <c r="E147" s="4">
        <v>120993686.5106</v>
      </c>
      <c r="F147" s="4">
        <v>-6066891.2400000002</v>
      </c>
      <c r="G147" s="4">
        <v>96625.6489</v>
      </c>
      <c r="H147" s="4">
        <v>23372102.7544</v>
      </c>
      <c r="I147" s="5">
        <f t="shared" si="24"/>
        <v>138395523.67390001</v>
      </c>
      <c r="J147" s="7"/>
      <c r="K147" s="129"/>
      <c r="L147" s="132"/>
      <c r="M147" s="8">
        <v>3</v>
      </c>
      <c r="N147" s="4" t="s">
        <v>572</v>
      </c>
      <c r="O147" s="4">
        <v>147804493.50729999</v>
      </c>
      <c r="P147" s="4">
        <v>-3018317.48</v>
      </c>
      <c r="Q147" s="4">
        <v>118036.7795</v>
      </c>
      <c r="R147" s="4">
        <v>28700769.897300001</v>
      </c>
      <c r="S147" s="5">
        <f t="shared" si="25"/>
        <v>173604982.70410001</v>
      </c>
    </row>
    <row r="148" spans="1:19" ht="24.95" customHeight="1" x14ac:dyDescent="0.2">
      <c r="A148" s="137"/>
      <c r="B148" s="132"/>
      <c r="C148" s="1">
        <v>17</v>
      </c>
      <c r="D148" s="4" t="s">
        <v>193</v>
      </c>
      <c r="E148" s="4">
        <v>153093975.51449999</v>
      </c>
      <c r="F148" s="4">
        <v>-6066891.2400000002</v>
      </c>
      <c r="G148" s="4">
        <v>122260.9638</v>
      </c>
      <c r="H148" s="4">
        <v>29550434.9025</v>
      </c>
      <c r="I148" s="5">
        <f t="shared" si="24"/>
        <v>176699780.1408</v>
      </c>
      <c r="J148" s="7"/>
      <c r="K148" s="129"/>
      <c r="L148" s="132"/>
      <c r="M148" s="8">
        <v>4</v>
      </c>
      <c r="N148" s="4" t="s">
        <v>573</v>
      </c>
      <c r="O148" s="4">
        <v>174389160.30809999</v>
      </c>
      <c r="P148" s="4">
        <v>-3018317.48</v>
      </c>
      <c r="Q148" s="4">
        <v>139267.3144</v>
      </c>
      <c r="R148" s="4">
        <v>32821785.133099999</v>
      </c>
      <c r="S148" s="5">
        <f t="shared" si="25"/>
        <v>204331895.27559999</v>
      </c>
    </row>
    <row r="149" spans="1:19" ht="24.95" customHeight="1" x14ac:dyDescent="0.2">
      <c r="A149" s="137"/>
      <c r="B149" s="132"/>
      <c r="C149" s="1">
        <v>18</v>
      </c>
      <c r="D149" s="4" t="s">
        <v>194</v>
      </c>
      <c r="E149" s="4">
        <v>143464611.78569999</v>
      </c>
      <c r="F149" s="4">
        <v>-6066891.2400000002</v>
      </c>
      <c r="G149" s="4">
        <v>114570.9467</v>
      </c>
      <c r="H149" s="4">
        <v>29951525.363600001</v>
      </c>
      <c r="I149" s="5">
        <f t="shared" si="24"/>
        <v>167463816.85600001</v>
      </c>
      <c r="J149" s="7"/>
      <c r="K149" s="129"/>
      <c r="L149" s="132"/>
      <c r="M149" s="8">
        <v>5</v>
      </c>
      <c r="N149" s="4" t="s">
        <v>574</v>
      </c>
      <c r="O149" s="4">
        <v>124521365.1803</v>
      </c>
      <c r="P149" s="4">
        <v>-3018317.48</v>
      </c>
      <c r="Q149" s="4">
        <v>99442.8557</v>
      </c>
      <c r="R149" s="4">
        <v>24924851.367800001</v>
      </c>
      <c r="S149" s="5">
        <f t="shared" si="25"/>
        <v>146527341.92379999</v>
      </c>
    </row>
    <row r="150" spans="1:19" ht="24.95" customHeight="1" x14ac:dyDescent="0.2">
      <c r="A150" s="137"/>
      <c r="B150" s="132"/>
      <c r="C150" s="1">
        <v>19</v>
      </c>
      <c r="D150" s="4" t="s">
        <v>195</v>
      </c>
      <c r="E150" s="4">
        <v>168023468.2911</v>
      </c>
      <c r="F150" s="4">
        <v>-6066891.2400000002</v>
      </c>
      <c r="G150" s="4">
        <v>134183.66800000001</v>
      </c>
      <c r="H150" s="4">
        <v>35270556.703100003</v>
      </c>
      <c r="I150" s="5">
        <f t="shared" si="24"/>
        <v>197361317.42219999</v>
      </c>
      <c r="J150" s="7"/>
      <c r="K150" s="129"/>
      <c r="L150" s="132"/>
      <c r="M150" s="8">
        <v>6</v>
      </c>
      <c r="N150" s="4" t="s">
        <v>575</v>
      </c>
      <c r="O150" s="4">
        <v>117091712.08059999</v>
      </c>
      <c r="P150" s="4">
        <v>-3018317.48</v>
      </c>
      <c r="Q150" s="4">
        <v>93509.529200000004</v>
      </c>
      <c r="R150" s="4">
        <v>25763881.811500002</v>
      </c>
      <c r="S150" s="5">
        <f t="shared" si="25"/>
        <v>139930785.9413</v>
      </c>
    </row>
    <row r="151" spans="1:19" ht="24.95" customHeight="1" x14ac:dyDescent="0.2">
      <c r="A151" s="137"/>
      <c r="B151" s="132"/>
      <c r="C151" s="1">
        <v>20</v>
      </c>
      <c r="D151" s="4" t="s">
        <v>196</v>
      </c>
      <c r="E151" s="4">
        <v>116453327.4311</v>
      </c>
      <c r="F151" s="4">
        <v>-6066891.2400000002</v>
      </c>
      <c r="G151" s="4">
        <v>92999.714699999997</v>
      </c>
      <c r="H151" s="4">
        <v>23873356.345899999</v>
      </c>
      <c r="I151" s="5">
        <f t="shared" si="24"/>
        <v>134352792.25169998</v>
      </c>
      <c r="J151" s="7"/>
      <c r="K151" s="129"/>
      <c r="L151" s="132"/>
      <c r="M151" s="8">
        <v>7</v>
      </c>
      <c r="N151" s="4" t="s">
        <v>576</v>
      </c>
      <c r="O151" s="4">
        <v>133787797.9217</v>
      </c>
      <c r="P151" s="4">
        <v>-3018317.48</v>
      </c>
      <c r="Q151" s="4">
        <v>106843.0359</v>
      </c>
      <c r="R151" s="4">
        <v>26832768.183200002</v>
      </c>
      <c r="S151" s="5">
        <f t="shared" si="25"/>
        <v>157709091.66079998</v>
      </c>
    </row>
    <row r="152" spans="1:19" ht="24.95" customHeight="1" x14ac:dyDescent="0.2">
      <c r="A152" s="137"/>
      <c r="B152" s="132"/>
      <c r="C152" s="1">
        <v>21</v>
      </c>
      <c r="D152" s="4" t="s">
        <v>197</v>
      </c>
      <c r="E152" s="4">
        <v>159229352.30250001</v>
      </c>
      <c r="F152" s="4">
        <v>-6066891.2400000002</v>
      </c>
      <c r="G152" s="4">
        <v>127160.68030000001</v>
      </c>
      <c r="H152" s="4">
        <v>32471744.837499999</v>
      </c>
      <c r="I152" s="5">
        <f t="shared" si="24"/>
        <v>185761366.5803</v>
      </c>
      <c r="J152" s="7"/>
      <c r="K152" s="129"/>
      <c r="L152" s="132"/>
      <c r="M152" s="8">
        <v>8</v>
      </c>
      <c r="N152" s="4" t="s">
        <v>577</v>
      </c>
      <c r="O152" s="4">
        <v>209345641.72220001</v>
      </c>
      <c r="P152" s="4">
        <v>-3018317.48</v>
      </c>
      <c r="Q152" s="4">
        <v>167183.58670000001</v>
      </c>
      <c r="R152" s="4">
        <v>40656844.235200003</v>
      </c>
      <c r="S152" s="5">
        <f t="shared" si="25"/>
        <v>247151352.06410003</v>
      </c>
    </row>
    <row r="153" spans="1:19" ht="24.95" customHeight="1" x14ac:dyDescent="0.2">
      <c r="A153" s="137"/>
      <c r="B153" s="132"/>
      <c r="C153" s="1">
        <v>22</v>
      </c>
      <c r="D153" s="4" t="s">
        <v>198</v>
      </c>
      <c r="E153" s="4">
        <v>155044507.40470001</v>
      </c>
      <c r="F153" s="4">
        <v>-6066891.2400000002</v>
      </c>
      <c r="G153" s="4">
        <v>123818.66</v>
      </c>
      <c r="H153" s="4">
        <v>30683135.385899998</v>
      </c>
      <c r="I153" s="5">
        <f t="shared" si="24"/>
        <v>179784570.21059999</v>
      </c>
      <c r="J153" s="7"/>
      <c r="K153" s="129"/>
      <c r="L153" s="132"/>
      <c r="M153" s="8">
        <v>9</v>
      </c>
      <c r="N153" s="4" t="s">
        <v>61</v>
      </c>
      <c r="O153" s="4">
        <v>194009932.26280001</v>
      </c>
      <c r="P153" s="4">
        <v>-3018317.48</v>
      </c>
      <c r="Q153" s="4">
        <v>154936.47760000001</v>
      </c>
      <c r="R153" s="4">
        <v>31843176.960700002</v>
      </c>
      <c r="S153" s="5">
        <f t="shared" si="25"/>
        <v>222989728.22110003</v>
      </c>
    </row>
    <row r="154" spans="1:19" ht="24.95" customHeight="1" x14ac:dyDescent="0.2">
      <c r="A154" s="137"/>
      <c r="B154" s="133"/>
      <c r="C154" s="1">
        <v>23</v>
      </c>
      <c r="D154" s="4" t="s">
        <v>199</v>
      </c>
      <c r="E154" s="4">
        <v>164219567.48769999</v>
      </c>
      <c r="F154" s="4">
        <v>-6066891.2400000002</v>
      </c>
      <c r="G154" s="4">
        <v>131145.86989999999</v>
      </c>
      <c r="H154" s="4">
        <v>33296948.890299998</v>
      </c>
      <c r="I154" s="5">
        <f t="shared" si="24"/>
        <v>191580771.00789997</v>
      </c>
      <c r="J154" s="7"/>
      <c r="K154" s="129"/>
      <c r="L154" s="132"/>
      <c r="M154" s="8">
        <v>10</v>
      </c>
      <c r="N154" s="4" t="s">
        <v>850</v>
      </c>
      <c r="O154" s="4">
        <v>148414644.36970001</v>
      </c>
      <c r="P154" s="4">
        <v>-3018317.48</v>
      </c>
      <c r="Q154" s="4">
        <v>118524.04640000001</v>
      </c>
      <c r="R154" s="4">
        <v>29296493.399300002</v>
      </c>
      <c r="S154" s="5">
        <f t="shared" si="25"/>
        <v>174811344.33540004</v>
      </c>
    </row>
    <row r="155" spans="1:19" ht="24.95" customHeight="1" x14ac:dyDescent="0.2">
      <c r="A155" s="1"/>
      <c r="B155" s="134" t="s">
        <v>817</v>
      </c>
      <c r="C155" s="135"/>
      <c r="D155" s="136"/>
      <c r="E155" s="10">
        <f>SUM(E132:E154)</f>
        <v>3513277038.2792997</v>
      </c>
      <c r="F155" s="10">
        <f t="shared" ref="F155:H155" si="28">SUM(F132:F154)</f>
        <v>-139538498.51999995</v>
      </c>
      <c r="G155" s="10">
        <f t="shared" ref="G155" si="29">SUM(G132:G154)</f>
        <v>2805705.6810000003</v>
      </c>
      <c r="H155" s="10">
        <f t="shared" si="28"/>
        <v>698667599.00509989</v>
      </c>
      <c r="I155" s="5">
        <f t="shared" si="24"/>
        <v>4075211844.4453998</v>
      </c>
      <c r="J155" s="7"/>
      <c r="K155" s="129"/>
      <c r="L155" s="132"/>
      <c r="M155" s="8">
        <v>11</v>
      </c>
      <c r="N155" s="4" t="s">
        <v>190</v>
      </c>
      <c r="O155" s="4">
        <v>142061495.3012</v>
      </c>
      <c r="P155" s="4">
        <v>-3018317.48</v>
      </c>
      <c r="Q155" s="4">
        <v>113450.41680000001</v>
      </c>
      <c r="R155" s="4">
        <v>29280539.871399999</v>
      </c>
      <c r="S155" s="5">
        <f t="shared" si="25"/>
        <v>168437168.1094</v>
      </c>
    </row>
    <row r="156" spans="1:19" ht="24.95" customHeight="1" x14ac:dyDescent="0.2">
      <c r="A156" s="137">
        <v>8</v>
      </c>
      <c r="B156" s="131" t="s">
        <v>30</v>
      </c>
      <c r="C156" s="1">
        <v>1</v>
      </c>
      <c r="D156" s="4" t="s">
        <v>200</v>
      </c>
      <c r="E156" s="4">
        <v>137911549.13940001</v>
      </c>
      <c r="F156" s="4">
        <v>0</v>
      </c>
      <c r="G156" s="4">
        <v>110136.26669999999</v>
      </c>
      <c r="H156" s="4">
        <v>25177147.6483</v>
      </c>
      <c r="I156" s="5">
        <f t="shared" si="24"/>
        <v>163198833.0544</v>
      </c>
      <c r="J156" s="7"/>
      <c r="K156" s="129"/>
      <c r="L156" s="132"/>
      <c r="M156" s="8">
        <v>12</v>
      </c>
      <c r="N156" s="4" t="s">
        <v>578</v>
      </c>
      <c r="O156" s="4">
        <v>150930142.16940001</v>
      </c>
      <c r="P156" s="4">
        <v>-3018317.48</v>
      </c>
      <c r="Q156" s="4">
        <v>120532.9249</v>
      </c>
      <c r="R156" s="4">
        <v>27416354.4914</v>
      </c>
      <c r="S156" s="5">
        <f t="shared" si="25"/>
        <v>175448712.10570002</v>
      </c>
    </row>
    <row r="157" spans="1:19" ht="24.95" customHeight="1" x14ac:dyDescent="0.2">
      <c r="A157" s="137"/>
      <c r="B157" s="132"/>
      <c r="C157" s="1">
        <v>2</v>
      </c>
      <c r="D157" s="4" t="s">
        <v>201</v>
      </c>
      <c r="E157" s="4">
        <v>133355429.8527</v>
      </c>
      <c r="F157" s="4">
        <v>0</v>
      </c>
      <c r="G157" s="4">
        <v>106497.7464</v>
      </c>
      <c r="H157" s="4">
        <v>27548968.030900002</v>
      </c>
      <c r="I157" s="5">
        <f t="shared" si="24"/>
        <v>161010895.63</v>
      </c>
      <c r="J157" s="7"/>
      <c r="K157" s="130"/>
      <c r="L157" s="133"/>
      <c r="M157" s="8">
        <v>13</v>
      </c>
      <c r="N157" s="4" t="s">
        <v>579</v>
      </c>
      <c r="O157" s="4">
        <v>121161468.367</v>
      </c>
      <c r="P157" s="4">
        <v>-3018317.48</v>
      </c>
      <c r="Q157" s="4">
        <v>96759.639599999995</v>
      </c>
      <c r="R157" s="4">
        <v>24527014.175099999</v>
      </c>
      <c r="S157" s="5">
        <f t="shared" si="25"/>
        <v>142766924.70169997</v>
      </c>
    </row>
    <row r="158" spans="1:19" ht="24.95" customHeight="1" x14ac:dyDescent="0.2">
      <c r="A158" s="137"/>
      <c r="B158" s="132"/>
      <c r="C158" s="1">
        <v>3</v>
      </c>
      <c r="D158" s="4" t="s">
        <v>202</v>
      </c>
      <c r="E158" s="4">
        <v>187091890.96059999</v>
      </c>
      <c r="F158" s="4">
        <v>0</v>
      </c>
      <c r="G158" s="4">
        <v>149411.72459999999</v>
      </c>
      <c r="H158" s="4">
        <v>35800695.744900003</v>
      </c>
      <c r="I158" s="5">
        <f t="shared" si="24"/>
        <v>223041998.43009996</v>
      </c>
      <c r="J158" s="7"/>
      <c r="K158" s="14"/>
      <c r="L158" s="134" t="s">
        <v>835</v>
      </c>
      <c r="M158" s="135"/>
      <c r="N158" s="136"/>
      <c r="O158" s="10">
        <f>SUM(O145:O157)</f>
        <v>1935936101.7575998</v>
      </c>
      <c r="P158" s="10">
        <f t="shared" ref="P158:R158" si="30">SUM(P145:P157)</f>
        <v>-39238127.239999995</v>
      </c>
      <c r="Q158" s="10">
        <f t="shared" ref="Q158" si="31">SUM(Q145:Q157)</f>
        <v>1546040.0245000003</v>
      </c>
      <c r="R158" s="10">
        <f t="shared" si="30"/>
        <v>376137049.82480001</v>
      </c>
      <c r="S158" s="5">
        <f t="shared" si="25"/>
        <v>2274381064.3668995</v>
      </c>
    </row>
    <row r="159" spans="1:19" ht="24.95" customHeight="1" x14ac:dyDescent="0.2">
      <c r="A159" s="137"/>
      <c r="B159" s="132"/>
      <c r="C159" s="1">
        <v>4</v>
      </c>
      <c r="D159" s="4" t="s">
        <v>203</v>
      </c>
      <c r="E159" s="4">
        <v>107770586.28210001</v>
      </c>
      <c r="F159" s="4">
        <v>0</v>
      </c>
      <c r="G159" s="4">
        <v>86065.671100000007</v>
      </c>
      <c r="H159" s="4">
        <v>23850690.004000001</v>
      </c>
      <c r="I159" s="5">
        <f t="shared" si="24"/>
        <v>131707341.95720002</v>
      </c>
      <c r="J159" s="7"/>
      <c r="K159" s="128">
        <v>26</v>
      </c>
      <c r="L159" s="131" t="s">
        <v>48</v>
      </c>
      <c r="M159" s="8">
        <v>1</v>
      </c>
      <c r="N159" s="4" t="s">
        <v>580</v>
      </c>
      <c r="O159" s="4">
        <v>133226038.9057</v>
      </c>
      <c r="P159" s="4">
        <v>0</v>
      </c>
      <c r="Q159" s="4">
        <v>106394.41469999999</v>
      </c>
      <c r="R159" s="4">
        <v>27433434.172600001</v>
      </c>
      <c r="S159" s="5">
        <f t="shared" si="25"/>
        <v>160765867.493</v>
      </c>
    </row>
    <row r="160" spans="1:19" ht="24.95" customHeight="1" x14ac:dyDescent="0.2">
      <c r="A160" s="137"/>
      <c r="B160" s="132"/>
      <c r="C160" s="1">
        <v>5</v>
      </c>
      <c r="D160" s="4" t="s">
        <v>204</v>
      </c>
      <c r="E160" s="4">
        <v>149163247.06569999</v>
      </c>
      <c r="F160" s="4">
        <v>0</v>
      </c>
      <c r="G160" s="4">
        <v>119121.8811</v>
      </c>
      <c r="H160" s="4">
        <v>29925167.8134</v>
      </c>
      <c r="I160" s="5">
        <f t="shared" si="24"/>
        <v>179207536.76019999</v>
      </c>
      <c r="J160" s="7"/>
      <c r="K160" s="129"/>
      <c r="L160" s="132"/>
      <c r="M160" s="8">
        <v>2</v>
      </c>
      <c r="N160" s="4" t="s">
        <v>581</v>
      </c>
      <c r="O160" s="4">
        <v>114383638.2122</v>
      </c>
      <c r="P160" s="4">
        <v>0</v>
      </c>
      <c r="Q160" s="4">
        <v>91346.859400000001</v>
      </c>
      <c r="R160" s="4">
        <v>22710314.023699999</v>
      </c>
      <c r="S160" s="5">
        <f t="shared" si="25"/>
        <v>137185299.09530002</v>
      </c>
    </row>
    <row r="161" spans="1:19" ht="24.95" customHeight="1" x14ac:dyDescent="0.2">
      <c r="A161" s="137"/>
      <c r="B161" s="132"/>
      <c r="C161" s="1">
        <v>6</v>
      </c>
      <c r="D161" s="4" t="s">
        <v>205</v>
      </c>
      <c r="E161" s="4">
        <v>107456520.82709999</v>
      </c>
      <c r="F161" s="4">
        <v>0</v>
      </c>
      <c r="G161" s="4">
        <v>85814.858200000002</v>
      </c>
      <c r="H161" s="4">
        <v>23045318.3761</v>
      </c>
      <c r="I161" s="5">
        <f t="shared" si="24"/>
        <v>130587654.0614</v>
      </c>
      <c r="J161" s="7"/>
      <c r="K161" s="129"/>
      <c r="L161" s="132"/>
      <c r="M161" s="8">
        <v>3</v>
      </c>
      <c r="N161" s="4" t="s">
        <v>582</v>
      </c>
      <c r="O161" s="4">
        <v>130993012.31370001</v>
      </c>
      <c r="P161" s="4">
        <v>0</v>
      </c>
      <c r="Q161" s="4">
        <v>104611.118</v>
      </c>
      <c r="R161" s="4">
        <v>30891533.4005</v>
      </c>
      <c r="S161" s="5">
        <f t="shared" si="25"/>
        <v>161989156.83219999</v>
      </c>
    </row>
    <row r="162" spans="1:19" ht="24.95" customHeight="1" x14ac:dyDescent="0.2">
      <c r="A162" s="137"/>
      <c r="B162" s="132"/>
      <c r="C162" s="1">
        <v>7</v>
      </c>
      <c r="D162" s="4" t="s">
        <v>206</v>
      </c>
      <c r="E162" s="4">
        <v>180131991.78979999</v>
      </c>
      <c r="F162" s="4">
        <v>0</v>
      </c>
      <c r="G162" s="4">
        <v>143853.54389999999</v>
      </c>
      <c r="H162" s="4">
        <v>33397468.809300002</v>
      </c>
      <c r="I162" s="5">
        <f t="shared" si="24"/>
        <v>213673314.14300001</v>
      </c>
      <c r="J162" s="7"/>
      <c r="K162" s="129"/>
      <c r="L162" s="132"/>
      <c r="M162" s="8">
        <v>4</v>
      </c>
      <c r="N162" s="4" t="s">
        <v>583</v>
      </c>
      <c r="O162" s="4">
        <v>213237381.5706</v>
      </c>
      <c r="P162" s="4">
        <v>0</v>
      </c>
      <c r="Q162" s="4">
        <v>170291.5331</v>
      </c>
      <c r="R162" s="4">
        <v>29877014.149500001</v>
      </c>
      <c r="S162" s="5">
        <f t="shared" si="25"/>
        <v>243284687.25320002</v>
      </c>
    </row>
    <row r="163" spans="1:19" ht="24.95" customHeight="1" x14ac:dyDescent="0.2">
      <c r="A163" s="137"/>
      <c r="B163" s="132"/>
      <c r="C163" s="1">
        <v>8</v>
      </c>
      <c r="D163" s="4" t="s">
        <v>207</v>
      </c>
      <c r="E163" s="4">
        <v>119205143.6705</v>
      </c>
      <c r="F163" s="4">
        <v>0</v>
      </c>
      <c r="G163" s="4">
        <v>95197.317299999995</v>
      </c>
      <c r="H163" s="4">
        <v>25535570.242600001</v>
      </c>
      <c r="I163" s="5">
        <f t="shared" si="24"/>
        <v>144835911.2304</v>
      </c>
      <c r="J163" s="7"/>
      <c r="K163" s="129"/>
      <c r="L163" s="132"/>
      <c r="M163" s="8">
        <v>5</v>
      </c>
      <c r="N163" s="4" t="s">
        <v>584</v>
      </c>
      <c r="O163" s="4">
        <v>127996954.2344</v>
      </c>
      <c r="P163" s="4">
        <v>0</v>
      </c>
      <c r="Q163" s="4">
        <v>102218.4638</v>
      </c>
      <c r="R163" s="4">
        <v>28337592.548</v>
      </c>
      <c r="S163" s="5">
        <f t="shared" si="25"/>
        <v>156436765.2462</v>
      </c>
    </row>
    <row r="164" spans="1:19" ht="24.95" customHeight="1" x14ac:dyDescent="0.2">
      <c r="A164" s="137"/>
      <c r="B164" s="132"/>
      <c r="C164" s="1">
        <v>9</v>
      </c>
      <c r="D164" s="4" t="s">
        <v>208</v>
      </c>
      <c r="E164" s="4">
        <v>141574183.90990001</v>
      </c>
      <c r="F164" s="4">
        <v>0</v>
      </c>
      <c r="G164" s="4">
        <v>113061.2496</v>
      </c>
      <c r="H164" s="4">
        <v>28467828.677200001</v>
      </c>
      <c r="I164" s="5">
        <f t="shared" si="24"/>
        <v>170155073.83669999</v>
      </c>
      <c r="J164" s="7"/>
      <c r="K164" s="129"/>
      <c r="L164" s="132"/>
      <c r="M164" s="8">
        <v>6</v>
      </c>
      <c r="N164" s="4" t="s">
        <v>585</v>
      </c>
      <c r="O164" s="4">
        <v>134807920.68329999</v>
      </c>
      <c r="P164" s="4">
        <v>0</v>
      </c>
      <c r="Q164" s="4">
        <v>107657.7067</v>
      </c>
      <c r="R164" s="4">
        <v>29148532.27</v>
      </c>
      <c r="S164" s="5">
        <f t="shared" si="25"/>
        <v>164064110.66</v>
      </c>
    </row>
    <row r="165" spans="1:19" ht="24.95" customHeight="1" x14ac:dyDescent="0.2">
      <c r="A165" s="137"/>
      <c r="B165" s="132"/>
      <c r="C165" s="1">
        <v>10</v>
      </c>
      <c r="D165" s="4" t="s">
        <v>209</v>
      </c>
      <c r="E165" s="4">
        <v>120672462.2705</v>
      </c>
      <c r="F165" s="4">
        <v>0</v>
      </c>
      <c r="G165" s="4">
        <v>96369.119000000006</v>
      </c>
      <c r="H165" s="4">
        <v>24893612.791000001</v>
      </c>
      <c r="I165" s="5">
        <f t="shared" si="24"/>
        <v>145662444.1805</v>
      </c>
      <c r="J165" s="7"/>
      <c r="K165" s="129"/>
      <c r="L165" s="132"/>
      <c r="M165" s="8">
        <v>7</v>
      </c>
      <c r="N165" s="4" t="s">
        <v>586</v>
      </c>
      <c r="O165" s="4">
        <v>127688401.62970001</v>
      </c>
      <c r="P165" s="4">
        <v>0</v>
      </c>
      <c r="Q165" s="4">
        <v>101972.0534</v>
      </c>
      <c r="R165" s="4">
        <v>27093029.680500001</v>
      </c>
      <c r="S165" s="5">
        <f t="shared" si="25"/>
        <v>154883403.36360002</v>
      </c>
    </row>
    <row r="166" spans="1:19" ht="24.95" customHeight="1" x14ac:dyDescent="0.2">
      <c r="A166" s="137"/>
      <c r="B166" s="132"/>
      <c r="C166" s="1">
        <v>11</v>
      </c>
      <c r="D166" s="4" t="s">
        <v>210</v>
      </c>
      <c r="E166" s="4">
        <v>173864590.3504</v>
      </c>
      <c r="F166" s="4">
        <v>0</v>
      </c>
      <c r="G166" s="4">
        <v>138848.39240000001</v>
      </c>
      <c r="H166" s="4">
        <v>36196468.363399997</v>
      </c>
      <c r="I166" s="5">
        <f t="shared" si="24"/>
        <v>210199907.10619998</v>
      </c>
      <c r="J166" s="7"/>
      <c r="K166" s="129"/>
      <c r="L166" s="132"/>
      <c r="M166" s="8">
        <v>8</v>
      </c>
      <c r="N166" s="4" t="s">
        <v>587</v>
      </c>
      <c r="O166" s="4">
        <v>114097676.8862</v>
      </c>
      <c r="P166" s="4">
        <v>0</v>
      </c>
      <c r="Q166" s="4">
        <v>91118.490399999995</v>
      </c>
      <c r="R166" s="4">
        <v>24809985.988600001</v>
      </c>
      <c r="S166" s="5">
        <f t="shared" si="25"/>
        <v>138998781.36519998</v>
      </c>
    </row>
    <row r="167" spans="1:19" ht="24.95" customHeight="1" x14ac:dyDescent="0.2">
      <c r="A167" s="137"/>
      <c r="B167" s="132"/>
      <c r="C167" s="1">
        <v>12</v>
      </c>
      <c r="D167" s="4" t="s">
        <v>211</v>
      </c>
      <c r="E167" s="4">
        <v>123133679.458</v>
      </c>
      <c r="F167" s="4">
        <v>0</v>
      </c>
      <c r="G167" s="4">
        <v>98334.6489</v>
      </c>
      <c r="H167" s="4">
        <v>26436788.163800001</v>
      </c>
      <c r="I167" s="5">
        <f t="shared" si="24"/>
        <v>149668802.27070001</v>
      </c>
      <c r="J167" s="7"/>
      <c r="K167" s="129"/>
      <c r="L167" s="132"/>
      <c r="M167" s="8">
        <v>9</v>
      </c>
      <c r="N167" s="4" t="s">
        <v>588</v>
      </c>
      <c r="O167" s="4">
        <v>123117961.60070001</v>
      </c>
      <c r="P167" s="4">
        <v>0</v>
      </c>
      <c r="Q167" s="4">
        <v>98322.096600000004</v>
      </c>
      <c r="R167" s="4">
        <v>26762072.179400001</v>
      </c>
      <c r="S167" s="5">
        <f t="shared" si="25"/>
        <v>149978355.87670001</v>
      </c>
    </row>
    <row r="168" spans="1:19" ht="24.95" customHeight="1" x14ac:dyDescent="0.2">
      <c r="A168" s="137"/>
      <c r="B168" s="132"/>
      <c r="C168" s="1">
        <v>13</v>
      </c>
      <c r="D168" s="4" t="s">
        <v>212</v>
      </c>
      <c r="E168" s="4">
        <v>142067585.95410001</v>
      </c>
      <c r="F168" s="4">
        <v>0</v>
      </c>
      <c r="G168" s="4">
        <v>113455.28079999999</v>
      </c>
      <c r="H168" s="4">
        <v>32123126.0229</v>
      </c>
      <c r="I168" s="5">
        <f t="shared" si="24"/>
        <v>174304167.25780004</v>
      </c>
      <c r="J168" s="7"/>
      <c r="K168" s="129"/>
      <c r="L168" s="132"/>
      <c r="M168" s="8">
        <v>10</v>
      </c>
      <c r="N168" s="4" t="s">
        <v>589</v>
      </c>
      <c r="O168" s="4">
        <v>135587460.44999999</v>
      </c>
      <c r="P168" s="4">
        <v>0</v>
      </c>
      <c r="Q168" s="4">
        <v>108280.24770000001</v>
      </c>
      <c r="R168" s="4">
        <v>28624443.2366</v>
      </c>
      <c r="S168" s="5">
        <f t="shared" si="25"/>
        <v>164320183.93430001</v>
      </c>
    </row>
    <row r="169" spans="1:19" ht="24.95" customHeight="1" x14ac:dyDescent="0.2">
      <c r="A169" s="137"/>
      <c r="B169" s="132"/>
      <c r="C169" s="1">
        <v>14</v>
      </c>
      <c r="D169" s="4" t="s">
        <v>213</v>
      </c>
      <c r="E169" s="4">
        <v>125580343.8292</v>
      </c>
      <c r="F169" s="4">
        <v>0</v>
      </c>
      <c r="G169" s="4">
        <v>100288.5569</v>
      </c>
      <c r="H169" s="4">
        <v>24541196.230799999</v>
      </c>
      <c r="I169" s="5">
        <f t="shared" si="24"/>
        <v>150221828.6169</v>
      </c>
      <c r="J169" s="7"/>
      <c r="K169" s="129"/>
      <c r="L169" s="132"/>
      <c r="M169" s="8">
        <v>11</v>
      </c>
      <c r="N169" s="4" t="s">
        <v>590</v>
      </c>
      <c r="O169" s="4">
        <v>132441113.5782</v>
      </c>
      <c r="P169" s="4">
        <v>0</v>
      </c>
      <c r="Q169" s="4">
        <v>105767.57279999999</v>
      </c>
      <c r="R169" s="4">
        <v>26008252.343699999</v>
      </c>
      <c r="S169" s="5">
        <f t="shared" si="25"/>
        <v>158555133.49469998</v>
      </c>
    </row>
    <row r="170" spans="1:19" ht="24.95" customHeight="1" x14ac:dyDescent="0.2">
      <c r="A170" s="137"/>
      <c r="B170" s="132"/>
      <c r="C170" s="1">
        <v>15</v>
      </c>
      <c r="D170" s="4" t="s">
        <v>214</v>
      </c>
      <c r="E170" s="4">
        <v>115569022.3348</v>
      </c>
      <c r="F170" s="4">
        <v>0</v>
      </c>
      <c r="G170" s="4">
        <v>92293.508000000002</v>
      </c>
      <c r="H170" s="4">
        <v>22713234.7436</v>
      </c>
      <c r="I170" s="5">
        <f t="shared" si="24"/>
        <v>138374550.5864</v>
      </c>
      <c r="J170" s="7"/>
      <c r="K170" s="129"/>
      <c r="L170" s="132"/>
      <c r="M170" s="8">
        <v>12</v>
      </c>
      <c r="N170" s="4" t="s">
        <v>591</v>
      </c>
      <c r="O170" s="4">
        <v>154111238.0835</v>
      </c>
      <c r="P170" s="4">
        <v>0</v>
      </c>
      <c r="Q170" s="4">
        <v>123073.3505</v>
      </c>
      <c r="R170" s="4">
        <v>32251399.609200001</v>
      </c>
      <c r="S170" s="5">
        <f t="shared" si="25"/>
        <v>186485711.04319999</v>
      </c>
    </row>
    <row r="171" spans="1:19" ht="24.95" customHeight="1" x14ac:dyDescent="0.2">
      <c r="A171" s="137"/>
      <c r="B171" s="132"/>
      <c r="C171" s="1">
        <v>16</v>
      </c>
      <c r="D171" s="4" t="s">
        <v>215</v>
      </c>
      <c r="E171" s="4">
        <v>169340965.273</v>
      </c>
      <c r="F171" s="4">
        <v>0</v>
      </c>
      <c r="G171" s="4">
        <v>135235.82199999999</v>
      </c>
      <c r="H171" s="4">
        <v>28704691.644900002</v>
      </c>
      <c r="I171" s="5">
        <f t="shared" si="24"/>
        <v>198180892.73989999</v>
      </c>
      <c r="J171" s="7"/>
      <c r="K171" s="129"/>
      <c r="L171" s="132"/>
      <c r="M171" s="8">
        <v>13</v>
      </c>
      <c r="N171" s="4" t="s">
        <v>592</v>
      </c>
      <c r="O171" s="4">
        <v>157867092.86970001</v>
      </c>
      <c r="P171" s="4">
        <v>0</v>
      </c>
      <c r="Q171" s="4">
        <v>126072.7789</v>
      </c>
      <c r="R171" s="4">
        <v>30483123.0854</v>
      </c>
      <c r="S171" s="5">
        <f t="shared" si="25"/>
        <v>188476288.73400003</v>
      </c>
    </row>
    <row r="172" spans="1:19" ht="24.95" customHeight="1" x14ac:dyDescent="0.2">
      <c r="A172" s="137"/>
      <c r="B172" s="132"/>
      <c r="C172" s="1">
        <v>17</v>
      </c>
      <c r="D172" s="4" t="s">
        <v>216</v>
      </c>
      <c r="E172" s="4">
        <v>174523078.95230001</v>
      </c>
      <c r="F172" s="4">
        <v>0</v>
      </c>
      <c r="G172" s="4">
        <v>139374.26190000001</v>
      </c>
      <c r="H172" s="4">
        <v>31663914.669799998</v>
      </c>
      <c r="I172" s="5">
        <f t="shared" si="24"/>
        <v>206326367.884</v>
      </c>
      <c r="J172" s="7"/>
      <c r="K172" s="129"/>
      <c r="L172" s="132"/>
      <c r="M172" s="8">
        <v>14</v>
      </c>
      <c r="N172" s="4" t="s">
        <v>593</v>
      </c>
      <c r="O172" s="4">
        <v>174800769.58989999</v>
      </c>
      <c r="P172" s="4">
        <v>0</v>
      </c>
      <c r="Q172" s="4">
        <v>139596.02590000001</v>
      </c>
      <c r="R172" s="4">
        <v>31595302.952500001</v>
      </c>
      <c r="S172" s="5">
        <f t="shared" si="25"/>
        <v>206535668.56830001</v>
      </c>
    </row>
    <row r="173" spans="1:19" ht="24.95" customHeight="1" x14ac:dyDescent="0.2">
      <c r="A173" s="137"/>
      <c r="B173" s="132"/>
      <c r="C173" s="1">
        <v>18</v>
      </c>
      <c r="D173" s="4" t="s">
        <v>217</v>
      </c>
      <c r="E173" s="4">
        <v>97174535.800699994</v>
      </c>
      <c r="F173" s="4">
        <v>0</v>
      </c>
      <c r="G173" s="4">
        <v>77603.657300000006</v>
      </c>
      <c r="H173" s="4">
        <v>22444402.157200001</v>
      </c>
      <c r="I173" s="5">
        <f t="shared" si="24"/>
        <v>119696541.61519998</v>
      </c>
      <c r="J173" s="7"/>
      <c r="K173" s="129"/>
      <c r="L173" s="132"/>
      <c r="M173" s="8">
        <v>15</v>
      </c>
      <c r="N173" s="4" t="s">
        <v>594</v>
      </c>
      <c r="O173" s="4">
        <v>206254039.8398</v>
      </c>
      <c r="P173" s="4">
        <v>0</v>
      </c>
      <c r="Q173" s="4">
        <v>164714.6311</v>
      </c>
      <c r="R173" s="4">
        <v>32570782.9822</v>
      </c>
      <c r="S173" s="5">
        <f t="shared" si="25"/>
        <v>238989537.4531</v>
      </c>
    </row>
    <row r="174" spans="1:19" ht="24.95" customHeight="1" x14ac:dyDescent="0.2">
      <c r="A174" s="137"/>
      <c r="B174" s="132"/>
      <c r="C174" s="1">
        <v>19</v>
      </c>
      <c r="D174" s="4" t="s">
        <v>218</v>
      </c>
      <c r="E174" s="4">
        <v>130913001.0887</v>
      </c>
      <c r="F174" s="4">
        <v>0</v>
      </c>
      <c r="G174" s="4">
        <v>104547.22100000001</v>
      </c>
      <c r="H174" s="4">
        <v>25385982.4571</v>
      </c>
      <c r="I174" s="5">
        <f t="shared" si="24"/>
        <v>156403530.76679999</v>
      </c>
      <c r="J174" s="7"/>
      <c r="K174" s="129"/>
      <c r="L174" s="132"/>
      <c r="M174" s="8">
        <v>16</v>
      </c>
      <c r="N174" s="4" t="s">
        <v>595</v>
      </c>
      <c r="O174" s="4">
        <v>130627325.9756</v>
      </c>
      <c r="P174" s="4">
        <v>0</v>
      </c>
      <c r="Q174" s="4">
        <v>104319.0806</v>
      </c>
      <c r="R174" s="4">
        <v>31720366.098900001</v>
      </c>
      <c r="S174" s="5">
        <f t="shared" si="25"/>
        <v>162452011.15509999</v>
      </c>
    </row>
    <row r="175" spans="1:19" ht="24.95" customHeight="1" x14ac:dyDescent="0.2">
      <c r="A175" s="137"/>
      <c r="B175" s="132"/>
      <c r="C175" s="1">
        <v>20</v>
      </c>
      <c r="D175" s="4" t="s">
        <v>219</v>
      </c>
      <c r="E175" s="4">
        <v>154921350.2719</v>
      </c>
      <c r="F175" s="4">
        <v>0</v>
      </c>
      <c r="G175" s="4">
        <v>123720.3067</v>
      </c>
      <c r="H175" s="4">
        <v>27682852.539900001</v>
      </c>
      <c r="I175" s="5">
        <f t="shared" si="24"/>
        <v>182727923.11849999</v>
      </c>
      <c r="J175" s="7"/>
      <c r="K175" s="129"/>
      <c r="L175" s="132"/>
      <c r="M175" s="8">
        <v>17</v>
      </c>
      <c r="N175" s="4" t="s">
        <v>596</v>
      </c>
      <c r="O175" s="4">
        <v>177300585.4048</v>
      </c>
      <c r="P175" s="4">
        <v>0</v>
      </c>
      <c r="Q175" s="4">
        <v>141592.3806</v>
      </c>
      <c r="R175" s="4">
        <v>34442350.778999999</v>
      </c>
      <c r="S175" s="5">
        <f t="shared" si="25"/>
        <v>211884528.56440002</v>
      </c>
    </row>
    <row r="176" spans="1:19" ht="24.95" customHeight="1" x14ac:dyDescent="0.2">
      <c r="A176" s="137"/>
      <c r="B176" s="132"/>
      <c r="C176" s="1">
        <v>21</v>
      </c>
      <c r="D176" s="4" t="s">
        <v>220</v>
      </c>
      <c r="E176" s="4">
        <v>225602505.47009999</v>
      </c>
      <c r="F176" s="4">
        <v>0</v>
      </c>
      <c r="G176" s="4">
        <v>180166.3303</v>
      </c>
      <c r="H176" s="4">
        <v>51535629.066399999</v>
      </c>
      <c r="I176" s="5">
        <f t="shared" si="24"/>
        <v>277318300.86680001</v>
      </c>
      <c r="J176" s="7"/>
      <c r="K176" s="129"/>
      <c r="L176" s="132"/>
      <c r="M176" s="8">
        <v>18</v>
      </c>
      <c r="N176" s="4" t="s">
        <v>597</v>
      </c>
      <c r="O176" s="4">
        <v>119762736.00300001</v>
      </c>
      <c r="P176" s="4">
        <v>0</v>
      </c>
      <c r="Q176" s="4">
        <v>95642.6109</v>
      </c>
      <c r="R176" s="4">
        <v>25603095.296999998</v>
      </c>
      <c r="S176" s="5">
        <f t="shared" si="25"/>
        <v>145461473.9109</v>
      </c>
    </row>
    <row r="177" spans="1:19" ht="24.95" customHeight="1" x14ac:dyDescent="0.2">
      <c r="A177" s="137"/>
      <c r="B177" s="132"/>
      <c r="C177" s="1">
        <v>22</v>
      </c>
      <c r="D177" s="4" t="s">
        <v>221</v>
      </c>
      <c r="E177" s="4">
        <v>140879536.70989999</v>
      </c>
      <c r="F177" s="4">
        <v>0</v>
      </c>
      <c r="G177" s="4">
        <v>112506.50380000001</v>
      </c>
      <c r="H177" s="4">
        <v>27003357.375500001</v>
      </c>
      <c r="I177" s="5">
        <f t="shared" si="24"/>
        <v>167995400.58919999</v>
      </c>
      <c r="J177" s="7"/>
      <c r="K177" s="129"/>
      <c r="L177" s="132"/>
      <c r="M177" s="8">
        <v>19</v>
      </c>
      <c r="N177" s="4" t="s">
        <v>598</v>
      </c>
      <c r="O177" s="4">
        <v>137833115.338</v>
      </c>
      <c r="P177" s="4">
        <v>0</v>
      </c>
      <c r="Q177" s="4">
        <v>110073.62940000001</v>
      </c>
      <c r="R177" s="4">
        <v>29008704.289799999</v>
      </c>
      <c r="S177" s="5">
        <f t="shared" si="25"/>
        <v>166951893.2572</v>
      </c>
    </row>
    <row r="178" spans="1:19" ht="24.95" customHeight="1" x14ac:dyDescent="0.2">
      <c r="A178" s="137"/>
      <c r="B178" s="132"/>
      <c r="C178" s="1">
        <v>23</v>
      </c>
      <c r="D178" s="4" t="s">
        <v>222</v>
      </c>
      <c r="E178" s="4">
        <v>131189740.4461</v>
      </c>
      <c r="F178" s="4">
        <v>0</v>
      </c>
      <c r="G178" s="4">
        <v>104768.2252</v>
      </c>
      <c r="H178" s="4">
        <v>26207808.115800001</v>
      </c>
      <c r="I178" s="5">
        <f t="shared" si="24"/>
        <v>157502316.78709999</v>
      </c>
      <c r="J178" s="7"/>
      <c r="K178" s="129"/>
      <c r="L178" s="132"/>
      <c r="M178" s="8">
        <v>20</v>
      </c>
      <c r="N178" s="4" t="s">
        <v>599</v>
      </c>
      <c r="O178" s="4">
        <v>158975062.13820001</v>
      </c>
      <c r="P178" s="4">
        <v>0</v>
      </c>
      <c r="Q178" s="4">
        <v>126957.60400000001</v>
      </c>
      <c r="R178" s="4">
        <v>30500390.433200002</v>
      </c>
      <c r="S178" s="5">
        <f t="shared" si="25"/>
        <v>189602410.17540002</v>
      </c>
    </row>
    <row r="179" spans="1:19" ht="24.95" customHeight="1" x14ac:dyDescent="0.2">
      <c r="A179" s="137"/>
      <c r="B179" s="132"/>
      <c r="C179" s="1">
        <v>24</v>
      </c>
      <c r="D179" s="4" t="s">
        <v>223</v>
      </c>
      <c r="E179" s="4">
        <v>128053625.2438</v>
      </c>
      <c r="F179" s="4">
        <v>0</v>
      </c>
      <c r="G179" s="4">
        <v>102263.7213</v>
      </c>
      <c r="H179" s="4">
        <v>25782193.0156</v>
      </c>
      <c r="I179" s="5">
        <f t="shared" si="24"/>
        <v>153938081.98070002</v>
      </c>
      <c r="J179" s="7"/>
      <c r="K179" s="129"/>
      <c r="L179" s="132"/>
      <c r="M179" s="8">
        <v>21</v>
      </c>
      <c r="N179" s="4" t="s">
        <v>600</v>
      </c>
      <c r="O179" s="4">
        <v>149552690.0449</v>
      </c>
      <c r="P179" s="4">
        <v>0</v>
      </c>
      <c r="Q179" s="4">
        <v>119432.8906</v>
      </c>
      <c r="R179" s="4">
        <v>30132771.099300001</v>
      </c>
      <c r="S179" s="5">
        <f t="shared" si="25"/>
        <v>179804894.03479999</v>
      </c>
    </row>
    <row r="180" spans="1:19" ht="24.95" customHeight="1" x14ac:dyDescent="0.2">
      <c r="A180" s="137"/>
      <c r="B180" s="132"/>
      <c r="C180" s="1">
        <v>25</v>
      </c>
      <c r="D180" s="4" t="s">
        <v>224</v>
      </c>
      <c r="E180" s="4">
        <v>146450935.6433</v>
      </c>
      <c r="F180" s="4">
        <v>0</v>
      </c>
      <c r="G180" s="4">
        <v>116955.8272</v>
      </c>
      <c r="H180" s="4">
        <v>33741439.384099998</v>
      </c>
      <c r="I180" s="5">
        <f t="shared" si="24"/>
        <v>180309330.85459998</v>
      </c>
      <c r="J180" s="7"/>
      <c r="K180" s="129"/>
      <c r="L180" s="132"/>
      <c r="M180" s="8">
        <v>22</v>
      </c>
      <c r="N180" s="4" t="s">
        <v>601</v>
      </c>
      <c r="O180" s="4">
        <v>176794193.82980001</v>
      </c>
      <c r="P180" s="4">
        <v>0</v>
      </c>
      <c r="Q180" s="4">
        <v>141187.976</v>
      </c>
      <c r="R180" s="4">
        <v>33845939.085600004</v>
      </c>
      <c r="S180" s="5">
        <f t="shared" si="25"/>
        <v>210781320.89140004</v>
      </c>
    </row>
    <row r="181" spans="1:19" ht="24.95" customHeight="1" x14ac:dyDescent="0.2">
      <c r="A181" s="137"/>
      <c r="B181" s="132"/>
      <c r="C181" s="1">
        <v>26</v>
      </c>
      <c r="D181" s="4" t="s">
        <v>225</v>
      </c>
      <c r="E181" s="4">
        <v>127302334.3109</v>
      </c>
      <c r="F181" s="4">
        <v>0</v>
      </c>
      <c r="G181" s="4">
        <v>101663.7398</v>
      </c>
      <c r="H181" s="4">
        <v>25153311.2007</v>
      </c>
      <c r="I181" s="5">
        <f t="shared" si="24"/>
        <v>152557309.25139999</v>
      </c>
      <c r="J181" s="7"/>
      <c r="K181" s="129"/>
      <c r="L181" s="132"/>
      <c r="M181" s="8">
        <v>23</v>
      </c>
      <c r="N181" s="4" t="s">
        <v>602</v>
      </c>
      <c r="O181" s="4">
        <v>129294033.3637</v>
      </c>
      <c r="P181" s="4">
        <v>0</v>
      </c>
      <c r="Q181" s="4">
        <v>103254.3121</v>
      </c>
      <c r="R181" s="4">
        <v>32668130.784000002</v>
      </c>
      <c r="S181" s="5">
        <f t="shared" si="25"/>
        <v>162065418.4598</v>
      </c>
    </row>
    <row r="182" spans="1:19" ht="24.95" customHeight="1" x14ac:dyDescent="0.2">
      <c r="A182" s="137"/>
      <c r="B182" s="133"/>
      <c r="C182" s="1">
        <v>27</v>
      </c>
      <c r="D182" s="4" t="s">
        <v>226</v>
      </c>
      <c r="E182" s="4">
        <v>123466181.5051</v>
      </c>
      <c r="F182" s="4">
        <v>0</v>
      </c>
      <c r="G182" s="4">
        <v>98600.185299999997</v>
      </c>
      <c r="H182" s="4">
        <v>25310844.468699999</v>
      </c>
      <c r="I182" s="5">
        <f t="shared" si="24"/>
        <v>148875626.1591</v>
      </c>
      <c r="J182" s="7"/>
      <c r="K182" s="129"/>
      <c r="L182" s="132"/>
      <c r="M182" s="8">
        <v>24</v>
      </c>
      <c r="N182" s="4" t="s">
        <v>603</v>
      </c>
      <c r="O182" s="4">
        <v>105224820.65549999</v>
      </c>
      <c r="P182" s="4">
        <v>0</v>
      </c>
      <c r="Q182" s="4">
        <v>84032.620800000004</v>
      </c>
      <c r="R182" s="4">
        <v>24345143.978500001</v>
      </c>
      <c r="S182" s="5">
        <f t="shared" si="25"/>
        <v>129653997.25479999</v>
      </c>
    </row>
    <row r="183" spans="1:19" ht="24.95" customHeight="1" x14ac:dyDescent="0.2">
      <c r="A183" s="1"/>
      <c r="B183" s="134" t="s">
        <v>818</v>
      </c>
      <c r="C183" s="135"/>
      <c r="D183" s="136"/>
      <c r="E183" s="10">
        <f>SUM(E156:E182)</f>
        <v>3814366018.4106007</v>
      </c>
      <c r="F183" s="10">
        <f t="shared" ref="F183:H183" si="32">SUM(F156:F182)</f>
        <v>0</v>
      </c>
      <c r="G183" s="10">
        <f t="shared" ref="G183" si="33">SUM(G156:G182)</f>
        <v>3046155.5667000003</v>
      </c>
      <c r="H183" s="10">
        <f t="shared" si="32"/>
        <v>770269707.7579</v>
      </c>
      <c r="I183" s="5">
        <f t="shared" si="24"/>
        <v>4587681881.7352009</v>
      </c>
      <c r="J183" s="7"/>
      <c r="K183" s="130"/>
      <c r="L183" s="133"/>
      <c r="M183" s="8">
        <v>25</v>
      </c>
      <c r="N183" s="4" t="s">
        <v>604</v>
      </c>
      <c r="O183" s="4">
        <v>117293128.5904</v>
      </c>
      <c r="P183" s="4">
        <v>0</v>
      </c>
      <c r="Q183" s="4">
        <v>93670.380600000004</v>
      </c>
      <c r="R183" s="4">
        <v>24234970.791499998</v>
      </c>
      <c r="S183" s="5">
        <f t="shared" si="25"/>
        <v>141621769.76249999</v>
      </c>
    </row>
    <row r="184" spans="1:19" ht="24.95" customHeight="1" x14ac:dyDescent="0.2">
      <c r="A184" s="137">
        <v>9</v>
      </c>
      <c r="B184" s="131" t="s">
        <v>31</v>
      </c>
      <c r="C184" s="1">
        <v>1</v>
      </c>
      <c r="D184" s="4" t="s">
        <v>227</v>
      </c>
      <c r="E184" s="4">
        <v>130890550.6002</v>
      </c>
      <c r="F184" s="4">
        <v>-2017457.56</v>
      </c>
      <c r="G184" s="4">
        <v>104529.292</v>
      </c>
      <c r="H184" s="4">
        <v>28491358.260299999</v>
      </c>
      <c r="I184" s="5">
        <f t="shared" si="24"/>
        <v>157468980.5925</v>
      </c>
      <c r="J184" s="7"/>
      <c r="K184" s="14"/>
      <c r="L184" s="134" t="s">
        <v>836</v>
      </c>
      <c r="M184" s="135"/>
      <c r="N184" s="136"/>
      <c r="O184" s="10">
        <f>SUM(O159:O183)</f>
        <v>3583268391.7914991</v>
      </c>
      <c r="P184" s="10">
        <f t="shared" ref="P184:R184" si="34">SUM(P159:P183)</f>
        <v>0</v>
      </c>
      <c r="Q184" s="10">
        <f t="shared" ref="Q184" si="35">SUM(Q159:Q183)</f>
        <v>2861600.8285999997</v>
      </c>
      <c r="R184" s="10">
        <f t="shared" si="34"/>
        <v>725098675.2592001</v>
      </c>
      <c r="S184" s="5">
        <f t="shared" si="25"/>
        <v>4311228667.8792992</v>
      </c>
    </row>
    <row r="185" spans="1:19" ht="24.95" customHeight="1" x14ac:dyDescent="0.2">
      <c r="A185" s="137"/>
      <c r="B185" s="132"/>
      <c r="C185" s="1">
        <v>2</v>
      </c>
      <c r="D185" s="4" t="s">
        <v>228</v>
      </c>
      <c r="E185" s="4">
        <v>164527834.21340001</v>
      </c>
      <c r="F185" s="4">
        <v>-2544453.37</v>
      </c>
      <c r="G185" s="4">
        <v>131392.052</v>
      </c>
      <c r="H185" s="4">
        <v>28886943.190299999</v>
      </c>
      <c r="I185" s="5">
        <f t="shared" si="24"/>
        <v>191001716.08569998</v>
      </c>
      <c r="J185" s="7"/>
      <c r="K185" s="128">
        <v>27</v>
      </c>
      <c r="L185" s="131" t="s">
        <v>49</v>
      </c>
      <c r="M185" s="8">
        <v>1</v>
      </c>
      <c r="N185" s="4" t="s">
        <v>605</v>
      </c>
      <c r="O185" s="4">
        <v>131686725.50309999</v>
      </c>
      <c r="P185" s="4">
        <v>-5788847.5199999996</v>
      </c>
      <c r="Q185" s="4">
        <v>105165.1179</v>
      </c>
      <c r="R185" s="4">
        <v>34099195.853799999</v>
      </c>
      <c r="S185" s="5">
        <f t="shared" si="25"/>
        <v>160102238.95480001</v>
      </c>
    </row>
    <row r="186" spans="1:19" ht="24.95" customHeight="1" x14ac:dyDescent="0.2">
      <c r="A186" s="137"/>
      <c r="B186" s="132"/>
      <c r="C186" s="1">
        <v>3</v>
      </c>
      <c r="D186" s="4" t="s">
        <v>229</v>
      </c>
      <c r="E186" s="4">
        <v>157501585.77919999</v>
      </c>
      <c r="F186" s="4">
        <v>-2434582.2599999998</v>
      </c>
      <c r="G186" s="4">
        <v>125780.8847</v>
      </c>
      <c r="H186" s="4">
        <v>36411377.718999997</v>
      </c>
      <c r="I186" s="5">
        <f t="shared" si="24"/>
        <v>191604162.12290001</v>
      </c>
      <c r="J186" s="7"/>
      <c r="K186" s="129"/>
      <c r="L186" s="132"/>
      <c r="M186" s="8">
        <v>2</v>
      </c>
      <c r="N186" s="4" t="s">
        <v>606</v>
      </c>
      <c r="O186" s="4">
        <v>135946394.5724</v>
      </c>
      <c r="P186" s="4">
        <v>-5788847.5199999996</v>
      </c>
      <c r="Q186" s="4">
        <v>108566.8928</v>
      </c>
      <c r="R186" s="4">
        <v>37161585.026100002</v>
      </c>
      <c r="S186" s="5">
        <f t="shared" si="25"/>
        <v>167427698.97130001</v>
      </c>
    </row>
    <row r="187" spans="1:19" ht="24.95" customHeight="1" x14ac:dyDescent="0.2">
      <c r="A187" s="137"/>
      <c r="B187" s="132"/>
      <c r="C187" s="1">
        <v>4</v>
      </c>
      <c r="D187" s="4" t="s">
        <v>230</v>
      </c>
      <c r="E187" s="4">
        <v>101622781.1191</v>
      </c>
      <c r="F187" s="4">
        <v>-1558697.37</v>
      </c>
      <c r="G187" s="4">
        <v>81156.029299999995</v>
      </c>
      <c r="H187" s="4">
        <v>21458229.8292</v>
      </c>
      <c r="I187" s="5">
        <f t="shared" si="24"/>
        <v>121603469.6076</v>
      </c>
      <c r="J187" s="7"/>
      <c r="K187" s="129"/>
      <c r="L187" s="132"/>
      <c r="M187" s="8">
        <v>3</v>
      </c>
      <c r="N187" s="4" t="s">
        <v>607</v>
      </c>
      <c r="O187" s="4">
        <v>208954108.8976</v>
      </c>
      <c r="P187" s="4">
        <v>-5788847.5199999996</v>
      </c>
      <c r="Q187" s="4">
        <v>166870.90830000001</v>
      </c>
      <c r="R187" s="4">
        <v>54446888.448600002</v>
      </c>
      <c r="S187" s="5">
        <f t="shared" si="25"/>
        <v>257779020.73449999</v>
      </c>
    </row>
    <row r="188" spans="1:19" ht="24.95" customHeight="1" x14ac:dyDescent="0.2">
      <c r="A188" s="137"/>
      <c r="B188" s="132"/>
      <c r="C188" s="1">
        <v>5</v>
      </c>
      <c r="D188" s="4" t="s">
        <v>231</v>
      </c>
      <c r="E188" s="4">
        <v>121395687.51369999</v>
      </c>
      <c r="F188" s="4">
        <v>-1868649.67</v>
      </c>
      <c r="G188" s="4">
        <v>96946.6872</v>
      </c>
      <c r="H188" s="4">
        <v>26052658.186099999</v>
      </c>
      <c r="I188" s="5">
        <f t="shared" si="24"/>
        <v>145676642.71699998</v>
      </c>
      <c r="J188" s="7"/>
      <c r="K188" s="129"/>
      <c r="L188" s="132"/>
      <c r="M188" s="8">
        <v>4</v>
      </c>
      <c r="N188" s="4" t="s">
        <v>608</v>
      </c>
      <c r="O188" s="4">
        <v>137389080.72580001</v>
      </c>
      <c r="P188" s="4">
        <v>-5788847.5199999996</v>
      </c>
      <c r="Q188" s="4">
        <v>109719.023</v>
      </c>
      <c r="R188" s="4">
        <v>32879032.499600001</v>
      </c>
      <c r="S188" s="5">
        <f t="shared" si="25"/>
        <v>164588984.72840002</v>
      </c>
    </row>
    <row r="189" spans="1:19" ht="24.95" customHeight="1" x14ac:dyDescent="0.2">
      <c r="A189" s="137"/>
      <c r="B189" s="132"/>
      <c r="C189" s="1">
        <v>6</v>
      </c>
      <c r="D189" s="4" t="s">
        <v>232</v>
      </c>
      <c r="E189" s="4">
        <v>139656734.0979</v>
      </c>
      <c r="F189" s="4">
        <v>-2154700.0699999998</v>
      </c>
      <c r="G189" s="4">
        <v>111529.9727</v>
      </c>
      <c r="H189" s="4">
        <v>30016703.219500002</v>
      </c>
      <c r="I189" s="5">
        <f t="shared" si="24"/>
        <v>167630267.22010002</v>
      </c>
      <c r="J189" s="7"/>
      <c r="K189" s="129"/>
      <c r="L189" s="132"/>
      <c r="M189" s="8">
        <v>5</v>
      </c>
      <c r="N189" s="4" t="s">
        <v>609</v>
      </c>
      <c r="O189" s="4">
        <v>123125162.8373</v>
      </c>
      <c r="P189" s="4">
        <v>-5788847.5199999996</v>
      </c>
      <c r="Q189" s="4">
        <v>98327.847500000003</v>
      </c>
      <c r="R189" s="4">
        <v>32067216.897599999</v>
      </c>
      <c r="S189" s="5">
        <f t="shared" si="25"/>
        <v>149501860.06240001</v>
      </c>
    </row>
    <row r="190" spans="1:19" ht="24.95" customHeight="1" x14ac:dyDescent="0.2">
      <c r="A190" s="137"/>
      <c r="B190" s="132"/>
      <c r="C190" s="1">
        <v>7</v>
      </c>
      <c r="D190" s="4" t="s">
        <v>233</v>
      </c>
      <c r="E190" s="4">
        <v>160109081.4831</v>
      </c>
      <c r="F190" s="4">
        <v>-2475446.61</v>
      </c>
      <c r="G190" s="4">
        <v>127863.23269999999</v>
      </c>
      <c r="H190" s="4">
        <v>31077644.1087</v>
      </c>
      <c r="I190" s="5">
        <f t="shared" si="24"/>
        <v>188839142.21449998</v>
      </c>
      <c r="J190" s="7"/>
      <c r="K190" s="129"/>
      <c r="L190" s="132"/>
      <c r="M190" s="8">
        <v>6</v>
      </c>
      <c r="N190" s="4" t="s">
        <v>610</v>
      </c>
      <c r="O190" s="4">
        <v>93658207.492799997</v>
      </c>
      <c r="P190" s="4">
        <v>-5788847.5199999996</v>
      </c>
      <c r="Q190" s="4">
        <v>74795.514800000004</v>
      </c>
      <c r="R190" s="4">
        <v>24954195.701099999</v>
      </c>
      <c r="S190" s="5">
        <f t="shared" si="25"/>
        <v>112898351.18869999</v>
      </c>
    </row>
    <row r="191" spans="1:19" ht="24.95" customHeight="1" x14ac:dyDescent="0.2">
      <c r="A191" s="137"/>
      <c r="B191" s="132"/>
      <c r="C191" s="1">
        <v>8</v>
      </c>
      <c r="D191" s="4" t="s">
        <v>234</v>
      </c>
      <c r="E191" s="4">
        <v>126831039.7342</v>
      </c>
      <c r="F191" s="4">
        <v>-1953847.98</v>
      </c>
      <c r="G191" s="4">
        <v>101287.3636</v>
      </c>
      <c r="H191" s="4">
        <v>30655407.4027</v>
      </c>
      <c r="I191" s="5">
        <f t="shared" si="24"/>
        <v>155633886.5205</v>
      </c>
      <c r="J191" s="7"/>
      <c r="K191" s="129"/>
      <c r="L191" s="132"/>
      <c r="M191" s="8">
        <v>7</v>
      </c>
      <c r="N191" s="4" t="s">
        <v>792</v>
      </c>
      <c r="O191" s="4">
        <v>91239644.658600003</v>
      </c>
      <c r="P191" s="4">
        <v>-5788847.5199999996</v>
      </c>
      <c r="Q191" s="4">
        <v>72864.048699999999</v>
      </c>
      <c r="R191" s="4">
        <v>25251682.074999999</v>
      </c>
      <c r="S191" s="5">
        <f t="shared" si="25"/>
        <v>110775343.26230001</v>
      </c>
    </row>
    <row r="192" spans="1:19" ht="24.95" customHeight="1" x14ac:dyDescent="0.2">
      <c r="A192" s="137"/>
      <c r="B192" s="132"/>
      <c r="C192" s="1">
        <v>9</v>
      </c>
      <c r="D192" s="4" t="s">
        <v>235</v>
      </c>
      <c r="E192" s="4">
        <v>135186255.12970001</v>
      </c>
      <c r="F192" s="4">
        <v>-2084922.28</v>
      </c>
      <c r="G192" s="4">
        <v>107959.8449</v>
      </c>
      <c r="H192" s="4">
        <v>31421051.617899999</v>
      </c>
      <c r="I192" s="5">
        <f t="shared" si="24"/>
        <v>164630344.3125</v>
      </c>
      <c r="J192" s="7"/>
      <c r="K192" s="129"/>
      <c r="L192" s="132"/>
      <c r="M192" s="8">
        <v>8</v>
      </c>
      <c r="N192" s="4" t="s">
        <v>611</v>
      </c>
      <c r="O192" s="4">
        <v>204874755.4533</v>
      </c>
      <c r="P192" s="4">
        <v>-5788847.5199999996</v>
      </c>
      <c r="Q192" s="4">
        <v>163613.1336</v>
      </c>
      <c r="R192" s="4">
        <v>54338779.8358</v>
      </c>
      <c r="S192" s="5">
        <f t="shared" si="25"/>
        <v>253588300.90269998</v>
      </c>
    </row>
    <row r="193" spans="1:19" ht="24.95" customHeight="1" x14ac:dyDescent="0.2">
      <c r="A193" s="137"/>
      <c r="B193" s="132"/>
      <c r="C193" s="1">
        <v>10</v>
      </c>
      <c r="D193" s="4" t="s">
        <v>236</v>
      </c>
      <c r="E193" s="4">
        <v>105856106.1591</v>
      </c>
      <c r="F193" s="4">
        <v>-1625005.68</v>
      </c>
      <c r="G193" s="4">
        <v>84536.765899999999</v>
      </c>
      <c r="H193" s="4">
        <v>24449422.472800002</v>
      </c>
      <c r="I193" s="5">
        <f t="shared" si="24"/>
        <v>128765059.71779999</v>
      </c>
      <c r="J193" s="7"/>
      <c r="K193" s="129"/>
      <c r="L193" s="132"/>
      <c r="M193" s="8">
        <v>9</v>
      </c>
      <c r="N193" s="4" t="s">
        <v>612</v>
      </c>
      <c r="O193" s="4">
        <v>121925955.2436</v>
      </c>
      <c r="P193" s="4">
        <v>-5788847.5199999996</v>
      </c>
      <c r="Q193" s="4">
        <v>97370.159400000004</v>
      </c>
      <c r="R193" s="4">
        <v>28397655.221000001</v>
      </c>
      <c r="S193" s="5">
        <f t="shared" si="25"/>
        <v>144632133.104</v>
      </c>
    </row>
    <row r="194" spans="1:19" ht="24.95" customHeight="1" x14ac:dyDescent="0.2">
      <c r="A194" s="137"/>
      <c r="B194" s="132"/>
      <c r="C194" s="1">
        <v>11</v>
      </c>
      <c r="D194" s="4" t="s">
        <v>237</v>
      </c>
      <c r="E194" s="4">
        <v>144439164.23300001</v>
      </c>
      <c r="F194" s="4">
        <v>-2231802.6</v>
      </c>
      <c r="G194" s="4">
        <v>115349.22500000001</v>
      </c>
      <c r="H194" s="4">
        <v>29591275.8079</v>
      </c>
      <c r="I194" s="5">
        <f t="shared" si="24"/>
        <v>171913986.66590002</v>
      </c>
      <c r="J194" s="7"/>
      <c r="K194" s="129"/>
      <c r="L194" s="132"/>
      <c r="M194" s="8">
        <v>10</v>
      </c>
      <c r="N194" s="4" t="s">
        <v>613</v>
      </c>
      <c r="O194" s="4">
        <v>152334559.02399999</v>
      </c>
      <c r="P194" s="4">
        <v>-5788847.5199999996</v>
      </c>
      <c r="Q194" s="4">
        <v>121654.4932</v>
      </c>
      <c r="R194" s="4">
        <v>39292350.729699999</v>
      </c>
      <c r="S194" s="5">
        <f t="shared" si="25"/>
        <v>185959716.72689998</v>
      </c>
    </row>
    <row r="195" spans="1:19" ht="24.95" customHeight="1" x14ac:dyDescent="0.2">
      <c r="A195" s="137"/>
      <c r="B195" s="132"/>
      <c r="C195" s="1">
        <v>12</v>
      </c>
      <c r="D195" s="4" t="s">
        <v>238</v>
      </c>
      <c r="E195" s="4">
        <v>124648083.8013</v>
      </c>
      <c r="F195" s="4">
        <v>-2540598.25</v>
      </c>
      <c r="G195" s="4">
        <v>99544.0533</v>
      </c>
      <c r="H195" s="4">
        <v>26334316.157699998</v>
      </c>
      <c r="I195" s="5">
        <f t="shared" si="24"/>
        <v>148541345.76229998</v>
      </c>
      <c r="J195" s="7"/>
      <c r="K195" s="129"/>
      <c r="L195" s="132"/>
      <c r="M195" s="8">
        <v>11</v>
      </c>
      <c r="N195" s="4" t="s">
        <v>614</v>
      </c>
      <c r="O195" s="4">
        <v>117526178.9498</v>
      </c>
      <c r="P195" s="4">
        <v>-5788847.5199999996</v>
      </c>
      <c r="Q195" s="4">
        <v>93856.4948</v>
      </c>
      <c r="R195" s="4">
        <v>31140160.5174</v>
      </c>
      <c r="S195" s="5">
        <f t="shared" si="25"/>
        <v>142971348.442</v>
      </c>
    </row>
    <row r="196" spans="1:19" ht="24.95" customHeight="1" x14ac:dyDescent="0.2">
      <c r="A196" s="137"/>
      <c r="B196" s="132"/>
      <c r="C196" s="1">
        <v>13</v>
      </c>
      <c r="D196" s="4" t="s">
        <v>239</v>
      </c>
      <c r="E196" s="4">
        <v>137381022.5054</v>
      </c>
      <c r="F196" s="4">
        <v>-2119233.0099999998</v>
      </c>
      <c r="G196" s="4">
        <v>109712.5877</v>
      </c>
      <c r="H196" s="4">
        <v>30220720.6886</v>
      </c>
      <c r="I196" s="5">
        <f t="shared" si="24"/>
        <v>165592222.77170002</v>
      </c>
      <c r="J196" s="7"/>
      <c r="K196" s="129"/>
      <c r="L196" s="132"/>
      <c r="M196" s="8">
        <v>12</v>
      </c>
      <c r="N196" s="4" t="s">
        <v>615</v>
      </c>
      <c r="O196" s="4">
        <v>106179761.73109999</v>
      </c>
      <c r="P196" s="4">
        <v>-5788847.5199999996</v>
      </c>
      <c r="Q196" s="4">
        <v>84795.237500000003</v>
      </c>
      <c r="R196" s="4">
        <v>28931879.436900001</v>
      </c>
      <c r="S196" s="5">
        <f t="shared" si="25"/>
        <v>129407588.8855</v>
      </c>
    </row>
    <row r="197" spans="1:19" ht="24.95" customHeight="1" x14ac:dyDescent="0.2">
      <c r="A197" s="137"/>
      <c r="B197" s="132"/>
      <c r="C197" s="1">
        <v>14</v>
      </c>
      <c r="D197" s="4" t="s">
        <v>240</v>
      </c>
      <c r="E197" s="4">
        <v>130063617.2414</v>
      </c>
      <c r="F197" s="4">
        <v>-2004350.13</v>
      </c>
      <c r="G197" s="4">
        <v>103868.90240000001</v>
      </c>
      <c r="H197" s="4">
        <v>29448820.187899999</v>
      </c>
      <c r="I197" s="5">
        <f t="shared" si="24"/>
        <v>157611956.2017</v>
      </c>
      <c r="J197" s="7"/>
      <c r="K197" s="129"/>
      <c r="L197" s="132"/>
      <c r="M197" s="8">
        <v>13</v>
      </c>
      <c r="N197" s="4" t="s">
        <v>851</v>
      </c>
      <c r="O197" s="4">
        <v>95748447.422000006</v>
      </c>
      <c r="P197" s="4">
        <v>-5788847.5199999996</v>
      </c>
      <c r="Q197" s="4">
        <v>76464.782000000007</v>
      </c>
      <c r="R197" s="4">
        <v>25734855.001400001</v>
      </c>
      <c r="S197" s="5">
        <f t="shared" si="25"/>
        <v>115770919.68540001</v>
      </c>
    </row>
    <row r="198" spans="1:19" ht="24.95" customHeight="1" x14ac:dyDescent="0.2">
      <c r="A198" s="137"/>
      <c r="B198" s="132"/>
      <c r="C198" s="1">
        <v>15</v>
      </c>
      <c r="D198" s="4" t="s">
        <v>241</v>
      </c>
      <c r="E198" s="4">
        <v>147530536.1142</v>
      </c>
      <c r="F198" s="4">
        <v>-2278449.64</v>
      </c>
      <c r="G198" s="4">
        <v>117817.9969</v>
      </c>
      <c r="H198" s="4">
        <v>31471977.781500001</v>
      </c>
      <c r="I198" s="5">
        <f t="shared" si="24"/>
        <v>176841882.25260001</v>
      </c>
      <c r="J198" s="7"/>
      <c r="K198" s="129"/>
      <c r="L198" s="132"/>
      <c r="M198" s="8">
        <v>14</v>
      </c>
      <c r="N198" s="4" t="s">
        <v>616</v>
      </c>
      <c r="O198" s="4">
        <v>110074999.81470001</v>
      </c>
      <c r="P198" s="4">
        <v>-5788847.5199999996</v>
      </c>
      <c r="Q198" s="4">
        <v>87905.977499999994</v>
      </c>
      <c r="R198" s="4">
        <v>26647209.110800002</v>
      </c>
      <c r="S198" s="5">
        <f t="shared" si="25"/>
        <v>131021267.38300002</v>
      </c>
    </row>
    <row r="199" spans="1:19" ht="24.95" customHeight="1" x14ac:dyDescent="0.2">
      <c r="A199" s="137"/>
      <c r="B199" s="132"/>
      <c r="C199" s="1">
        <v>16</v>
      </c>
      <c r="D199" s="4" t="s">
        <v>242</v>
      </c>
      <c r="E199" s="4">
        <v>138653395.1904</v>
      </c>
      <c r="F199" s="4">
        <v>-2139279.5699999998</v>
      </c>
      <c r="G199" s="4">
        <v>110728.7055</v>
      </c>
      <c r="H199" s="4">
        <v>30186749.058499999</v>
      </c>
      <c r="I199" s="5">
        <f t="shared" si="24"/>
        <v>166811593.38440001</v>
      </c>
      <c r="J199" s="7"/>
      <c r="K199" s="129"/>
      <c r="L199" s="132"/>
      <c r="M199" s="8">
        <v>15</v>
      </c>
      <c r="N199" s="4" t="s">
        <v>617</v>
      </c>
      <c r="O199" s="4">
        <v>115294551.3875</v>
      </c>
      <c r="P199" s="4">
        <v>-5788847.5199999996</v>
      </c>
      <c r="Q199" s="4">
        <v>92074.315300000002</v>
      </c>
      <c r="R199" s="4">
        <v>30914558.863600001</v>
      </c>
      <c r="S199" s="5">
        <f t="shared" si="25"/>
        <v>140512337.04640001</v>
      </c>
    </row>
    <row r="200" spans="1:19" ht="24.95" customHeight="1" x14ac:dyDescent="0.2">
      <c r="A200" s="137"/>
      <c r="B200" s="132"/>
      <c r="C200" s="1">
        <v>17</v>
      </c>
      <c r="D200" s="4" t="s">
        <v>243</v>
      </c>
      <c r="E200" s="4">
        <v>139199998.2965</v>
      </c>
      <c r="F200" s="4">
        <v>-2147660.84</v>
      </c>
      <c r="G200" s="4">
        <v>111165.22319999999</v>
      </c>
      <c r="H200" s="4">
        <v>31722604.577300001</v>
      </c>
      <c r="I200" s="5">
        <f t="shared" si="24"/>
        <v>168886107.257</v>
      </c>
      <c r="J200" s="7"/>
      <c r="K200" s="129"/>
      <c r="L200" s="132"/>
      <c r="M200" s="8">
        <v>16</v>
      </c>
      <c r="N200" s="4" t="s">
        <v>618</v>
      </c>
      <c r="O200" s="4">
        <v>139794990.35510001</v>
      </c>
      <c r="P200" s="4">
        <v>-5788847.5199999996</v>
      </c>
      <c r="Q200" s="4">
        <v>111640.38430000001</v>
      </c>
      <c r="R200" s="4">
        <v>35821050.739500001</v>
      </c>
      <c r="S200" s="5">
        <f t="shared" si="25"/>
        <v>169938833.9589</v>
      </c>
    </row>
    <row r="201" spans="1:19" ht="24.95" customHeight="1" x14ac:dyDescent="0.2">
      <c r="A201" s="137"/>
      <c r="B201" s="133"/>
      <c r="C201" s="1">
        <v>18</v>
      </c>
      <c r="D201" s="4" t="s">
        <v>244</v>
      </c>
      <c r="E201" s="4">
        <v>153508161.94440001</v>
      </c>
      <c r="F201" s="4">
        <v>-2372129.21</v>
      </c>
      <c r="G201" s="4">
        <v>122591.7334</v>
      </c>
      <c r="H201" s="4">
        <v>32623071.744199999</v>
      </c>
      <c r="I201" s="5">
        <f t="shared" ref="I201:I264" si="36">E201+F201+G201+H201</f>
        <v>183881696.21199998</v>
      </c>
      <c r="J201" s="7"/>
      <c r="K201" s="129"/>
      <c r="L201" s="132"/>
      <c r="M201" s="8">
        <v>17</v>
      </c>
      <c r="N201" s="4" t="s">
        <v>852</v>
      </c>
      <c r="O201" s="4">
        <v>117355102.5783</v>
      </c>
      <c r="P201" s="4">
        <v>-5788847.5199999996</v>
      </c>
      <c r="Q201" s="4">
        <v>93719.873000000007</v>
      </c>
      <c r="R201" s="4">
        <v>28350920.768599998</v>
      </c>
      <c r="S201" s="5">
        <f t="shared" ref="S201:S264" si="37">O201+P201+Q201+R201</f>
        <v>140010895.6999</v>
      </c>
    </row>
    <row r="202" spans="1:19" ht="24.95" customHeight="1" x14ac:dyDescent="0.2">
      <c r="A202" s="1"/>
      <c r="B202" s="134" t="s">
        <v>819</v>
      </c>
      <c r="C202" s="135"/>
      <c r="D202" s="136"/>
      <c r="E202" s="10">
        <f>SUM(E184:E201)</f>
        <v>2459001635.1562004</v>
      </c>
      <c r="F202" s="10">
        <f t="shared" ref="F202:H202" si="38">SUM(F184:F201)</f>
        <v>-38551266.100000001</v>
      </c>
      <c r="G202" s="10">
        <f t="shared" ref="G202" si="39">SUM(G184:G201)</f>
        <v>1963760.5523999999</v>
      </c>
      <c r="H202" s="10">
        <f t="shared" si="38"/>
        <v>530520332.01010001</v>
      </c>
      <c r="I202" s="5">
        <f t="shared" si="36"/>
        <v>2952934461.6187005</v>
      </c>
      <c r="J202" s="7"/>
      <c r="K202" s="129"/>
      <c r="L202" s="132"/>
      <c r="M202" s="8">
        <v>18</v>
      </c>
      <c r="N202" s="4" t="s">
        <v>619</v>
      </c>
      <c r="O202" s="4">
        <v>109069359.71780001</v>
      </c>
      <c r="P202" s="4">
        <v>-5788847.5199999996</v>
      </c>
      <c r="Q202" s="4">
        <v>87102.872600000002</v>
      </c>
      <c r="R202" s="4">
        <v>29456656.661699999</v>
      </c>
      <c r="S202" s="5">
        <f t="shared" si="37"/>
        <v>132824271.73210001</v>
      </c>
    </row>
    <row r="203" spans="1:19" ht="24.95" customHeight="1" x14ac:dyDescent="0.2">
      <c r="A203" s="137">
        <v>10</v>
      </c>
      <c r="B203" s="131" t="s">
        <v>32</v>
      </c>
      <c r="C203" s="1">
        <v>1</v>
      </c>
      <c r="D203" s="4" t="s">
        <v>245</v>
      </c>
      <c r="E203" s="4">
        <v>107495807.65180001</v>
      </c>
      <c r="F203" s="4">
        <v>0</v>
      </c>
      <c r="G203" s="4">
        <v>85846.232699999993</v>
      </c>
      <c r="H203" s="4">
        <v>28006278.0013</v>
      </c>
      <c r="I203" s="5">
        <f t="shared" si="36"/>
        <v>135587931.8858</v>
      </c>
      <c r="J203" s="7"/>
      <c r="K203" s="129"/>
      <c r="L203" s="132"/>
      <c r="M203" s="8">
        <v>19</v>
      </c>
      <c r="N203" s="4" t="s">
        <v>853</v>
      </c>
      <c r="O203" s="4">
        <v>103598680.4515</v>
      </c>
      <c r="P203" s="4">
        <v>-5788847.5199999996</v>
      </c>
      <c r="Q203" s="4">
        <v>82733.983999999997</v>
      </c>
      <c r="R203" s="4">
        <v>26066500.6939</v>
      </c>
      <c r="S203" s="5">
        <f t="shared" si="37"/>
        <v>123959067.6094</v>
      </c>
    </row>
    <row r="204" spans="1:19" ht="24.95" customHeight="1" x14ac:dyDescent="0.2">
      <c r="A204" s="137"/>
      <c r="B204" s="132"/>
      <c r="C204" s="1">
        <v>2</v>
      </c>
      <c r="D204" s="4" t="s">
        <v>246</v>
      </c>
      <c r="E204" s="4">
        <v>117166165.2209</v>
      </c>
      <c r="F204" s="4">
        <v>0</v>
      </c>
      <c r="G204" s="4">
        <v>93568.987500000003</v>
      </c>
      <c r="H204" s="4">
        <v>30251846.543299999</v>
      </c>
      <c r="I204" s="5">
        <f t="shared" si="36"/>
        <v>147511580.75169998</v>
      </c>
      <c r="J204" s="7"/>
      <c r="K204" s="130"/>
      <c r="L204" s="133"/>
      <c r="M204" s="8">
        <v>20</v>
      </c>
      <c r="N204" s="4" t="s">
        <v>854</v>
      </c>
      <c r="O204" s="4">
        <v>140514048.0939</v>
      </c>
      <c r="P204" s="4">
        <v>-5788847.5199999996</v>
      </c>
      <c r="Q204" s="4">
        <v>112214.6243</v>
      </c>
      <c r="R204" s="4">
        <v>37357657.012500003</v>
      </c>
      <c r="S204" s="5">
        <f t="shared" si="37"/>
        <v>172195072.21069998</v>
      </c>
    </row>
    <row r="205" spans="1:19" ht="24.95" customHeight="1" x14ac:dyDescent="0.2">
      <c r="A205" s="137"/>
      <c r="B205" s="132"/>
      <c r="C205" s="1">
        <v>3</v>
      </c>
      <c r="D205" s="4" t="s">
        <v>247</v>
      </c>
      <c r="E205" s="4">
        <v>100157763.2269</v>
      </c>
      <c r="F205" s="4">
        <v>0</v>
      </c>
      <c r="G205" s="4">
        <v>79986.064899999998</v>
      </c>
      <c r="H205" s="4">
        <v>26875954.906399999</v>
      </c>
      <c r="I205" s="5">
        <f t="shared" si="36"/>
        <v>127113704.19819999</v>
      </c>
      <c r="J205" s="7"/>
      <c r="K205" s="14"/>
      <c r="L205" s="134" t="s">
        <v>837</v>
      </c>
      <c r="M205" s="135"/>
      <c r="N205" s="136"/>
      <c r="O205" s="10">
        <f>SUM(O185:O204)</f>
        <v>2556290714.9102001</v>
      </c>
      <c r="P205" s="10">
        <f t="shared" ref="P205:R205" si="40">SUM(P185:P204)</f>
        <v>-115776950.39999995</v>
      </c>
      <c r="Q205" s="10">
        <f t="shared" ref="Q205" si="41">SUM(Q185:Q204)</f>
        <v>2041455.6845</v>
      </c>
      <c r="R205" s="10">
        <f t="shared" si="40"/>
        <v>663310031.0946002</v>
      </c>
      <c r="S205" s="5">
        <f t="shared" si="37"/>
        <v>3105865251.2893004</v>
      </c>
    </row>
    <row r="206" spans="1:19" ht="24.95" customHeight="1" x14ac:dyDescent="0.2">
      <c r="A206" s="137"/>
      <c r="B206" s="132"/>
      <c r="C206" s="1">
        <v>4</v>
      </c>
      <c r="D206" s="4" t="s">
        <v>248</v>
      </c>
      <c r="E206" s="4">
        <v>143944816.24450001</v>
      </c>
      <c r="F206" s="4">
        <v>0</v>
      </c>
      <c r="G206" s="4">
        <v>114954.43829999999</v>
      </c>
      <c r="H206" s="4">
        <v>34572562.4111</v>
      </c>
      <c r="I206" s="5">
        <f t="shared" si="36"/>
        <v>178632333.09390002</v>
      </c>
      <c r="J206" s="7"/>
      <c r="K206" s="128">
        <v>28</v>
      </c>
      <c r="L206" s="131" t="s">
        <v>50</v>
      </c>
      <c r="M206" s="8">
        <v>1</v>
      </c>
      <c r="N206" s="4" t="s">
        <v>620</v>
      </c>
      <c r="O206" s="4">
        <v>135444245.94420001</v>
      </c>
      <c r="P206" s="4">
        <v>-2620951.4900000002</v>
      </c>
      <c r="Q206" s="4">
        <v>108165.8765</v>
      </c>
      <c r="R206" s="4">
        <v>30288482.454</v>
      </c>
      <c r="S206" s="5">
        <f t="shared" si="37"/>
        <v>163219942.78470001</v>
      </c>
    </row>
    <row r="207" spans="1:19" ht="24.95" customHeight="1" x14ac:dyDescent="0.2">
      <c r="A207" s="137"/>
      <c r="B207" s="132"/>
      <c r="C207" s="1">
        <v>5</v>
      </c>
      <c r="D207" s="4" t="s">
        <v>249</v>
      </c>
      <c r="E207" s="4">
        <v>130967415.4329</v>
      </c>
      <c r="F207" s="4">
        <v>0</v>
      </c>
      <c r="G207" s="4">
        <v>104590.67630000001</v>
      </c>
      <c r="H207" s="4">
        <v>34017379.638899997</v>
      </c>
      <c r="I207" s="5">
        <f t="shared" si="36"/>
        <v>165089385.74809998</v>
      </c>
      <c r="J207" s="7"/>
      <c r="K207" s="129"/>
      <c r="L207" s="132"/>
      <c r="M207" s="8">
        <v>2</v>
      </c>
      <c r="N207" s="4" t="s">
        <v>621</v>
      </c>
      <c r="O207" s="4">
        <v>143278290.1198</v>
      </c>
      <c r="P207" s="4">
        <v>-2620951.4900000002</v>
      </c>
      <c r="Q207" s="4">
        <v>114422.1501</v>
      </c>
      <c r="R207" s="4">
        <v>32689832.504000001</v>
      </c>
      <c r="S207" s="5">
        <f t="shared" si="37"/>
        <v>173461593.28389999</v>
      </c>
    </row>
    <row r="208" spans="1:19" ht="24.95" customHeight="1" x14ac:dyDescent="0.2">
      <c r="A208" s="137"/>
      <c r="B208" s="132"/>
      <c r="C208" s="1">
        <v>6</v>
      </c>
      <c r="D208" s="4" t="s">
        <v>250</v>
      </c>
      <c r="E208" s="4">
        <v>134155257.4048</v>
      </c>
      <c r="F208" s="4">
        <v>0</v>
      </c>
      <c r="G208" s="4">
        <v>107136.4893</v>
      </c>
      <c r="H208" s="4">
        <v>34192555.631899998</v>
      </c>
      <c r="I208" s="5">
        <f t="shared" si="36"/>
        <v>168454949.52600002</v>
      </c>
      <c r="J208" s="7"/>
      <c r="K208" s="129"/>
      <c r="L208" s="132"/>
      <c r="M208" s="8">
        <v>3</v>
      </c>
      <c r="N208" s="4" t="s">
        <v>622</v>
      </c>
      <c r="O208" s="4">
        <v>145869092.75999999</v>
      </c>
      <c r="P208" s="4">
        <v>-2620951.4900000002</v>
      </c>
      <c r="Q208" s="4">
        <v>116491.167</v>
      </c>
      <c r="R208" s="4">
        <v>33671693.944899999</v>
      </c>
      <c r="S208" s="5">
        <f t="shared" si="37"/>
        <v>177036326.38189998</v>
      </c>
    </row>
    <row r="209" spans="1:19" ht="24.95" customHeight="1" x14ac:dyDescent="0.2">
      <c r="A209" s="137"/>
      <c r="B209" s="132"/>
      <c r="C209" s="1">
        <v>7</v>
      </c>
      <c r="D209" s="4" t="s">
        <v>251</v>
      </c>
      <c r="E209" s="4">
        <v>142229327.65450001</v>
      </c>
      <c r="F209" s="4">
        <v>0</v>
      </c>
      <c r="G209" s="4">
        <v>113584.4479</v>
      </c>
      <c r="H209" s="4">
        <v>32945365.124499999</v>
      </c>
      <c r="I209" s="5">
        <f t="shared" si="36"/>
        <v>175288277.22690001</v>
      </c>
      <c r="J209" s="7"/>
      <c r="K209" s="129"/>
      <c r="L209" s="132"/>
      <c r="M209" s="8">
        <v>4</v>
      </c>
      <c r="N209" s="4" t="s">
        <v>855</v>
      </c>
      <c r="O209" s="4">
        <v>108193608.86740001</v>
      </c>
      <c r="P209" s="4">
        <v>-2620951.4900000002</v>
      </c>
      <c r="Q209" s="4">
        <v>86403.497300000003</v>
      </c>
      <c r="R209" s="4">
        <v>24471200.540100001</v>
      </c>
      <c r="S209" s="5">
        <f t="shared" si="37"/>
        <v>130130261.41480002</v>
      </c>
    </row>
    <row r="210" spans="1:19" ht="24.95" customHeight="1" x14ac:dyDescent="0.2">
      <c r="A210" s="137"/>
      <c r="B210" s="132"/>
      <c r="C210" s="1">
        <v>8</v>
      </c>
      <c r="D210" s="4" t="s">
        <v>252</v>
      </c>
      <c r="E210" s="4">
        <v>133768763.4464</v>
      </c>
      <c r="F210" s="4">
        <v>0</v>
      </c>
      <c r="G210" s="4">
        <v>106827.8349</v>
      </c>
      <c r="H210" s="4">
        <v>31627603.717</v>
      </c>
      <c r="I210" s="5">
        <f t="shared" si="36"/>
        <v>165503194.99830002</v>
      </c>
      <c r="J210" s="7"/>
      <c r="K210" s="129"/>
      <c r="L210" s="132"/>
      <c r="M210" s="8">
        <v>5</v>
      </c>
      <c r="N210" s="4" t="s">
        <v>623</v>
      </c>
      <c r="O210" s="4">
        <v>113373808.2722</v>
      </c>
      <c r="P210" s="4">
        <v>-2620951.4900000002</v>
      </c>
      <c r="Q210" s="4">
        <v>90540.4084</v>
      </c>
      <c r="R210" s="4">
        <v>27546853.037500001</v>
      </c>
      <c r="S210" s="5">
        <f t="shared" si="37"/>
        <v>138390250.2281</v>
      </c>
    </row>
    <row r="211" spans="1:19" ht="24.95" customHeight="1" x14ac:dyDescent="0.2">
      <c r="A211" s="137"/>
      <c r="B211" s="132"/>
      <c r="C211" s="1">
        <v>9</v>
      </c>
      <c r="D211" s="4" t="s">
        <v>253</v>
      </c>
      <c r="E211" s="4">
        <v>125866548.4946</v>
      </c>
      <c r="F211" s="4">
        <v>0</v>
      </c>
      <c r="G211" s="4">
        <v>100517.1201</v>
      </c>
      <c r="H211" s="4">
        <v>30474007.2401</v>
      </c>
      <c r="I211" s="5">
        <f t="shared" si="36"/>
        <v>156441072.85480002</v>
      </c>
      <c r="J211" s="7"/>
      <c r="K211" s="129"/>
      <c r="L211" s="132"/>
      <c r="M211" s="8">
        <v>6</v>
      </c>
      <c r="N211" s="4" t="s">
        <v>624</v>
      </c>
      <c r="O211" s="4">
        <v>174228882.03400001</v>
      </c>
      <c r="P211" s="4">
        <v>-2620951.4900000002</v>
      </c>
      <c r="Q211" s="4">
        <v>139139.31599999999</v>
      </c>
      <c r="R211" s="4">
        <v>41412283.136399999</v>
      </c>
      <c r="S211" s="5">
        <f t="shared" si="37"/>
        <v>213159352.9964</v>
      </c>
    </row>
    <row r="212" spans="1:19" ht="24.95" customHeight="1" x14ac:dyDescent="0.2">
      <c r="A212" s="137"/>
      <c r="B212" s="132"/>
      <c r="C212" s="1">
        <v>10</v>
      </c>
      <c r="D212" s="4" t="s">
        <v>254</v>
      </c>
      <c r="E212" s="4">
        <v>140746894.07210001</v>
      </c>
      <c r="F212" s="4">
        <v>0</v>
      </c>
      <c r="G212" s="4">
        <v>112400.5753</v>
      </c>
      <c r="H212" s="4">
        <v>35701571.686099999</v>
      </c>
      <c r="I212" s="5">
        <f t="shared" si="36"/>
        <v>176560866.33350003</v>
      </c>
      <c r="J212" s="7"/>
      <c r="K212" s="129"/>
      <c r="L212" s="132"/>
      <c r="M212" s="8">
        <v>7</v>
      </c>
      <c r="N212" s="4" t="s">
        <v>625</v>
      </c>
      <c r="O212" s="4">
        <v>122706190.6706</v>
      </c>
      <c r="P212" s="4">
        <v>-2620951.4900000002</v>
      </c>
      <c r="Q212" s="4">
        <v>97993.255999999994</v>
      </c>
      <c r="R212" s="4">
        <v>27386504.441100001</v>
      </c>
      <c r="S212" s="5">
        <f t="shared" si="37"/>
        <v>147569736.8777</v>
      </c>
    </row>
    <row r="213" spans="1:19" ht="24.95" customHeight="1" x14ac:dyDescent="0.2">
      <c r="A213" s="137"/>
      <c r="B213" s="132"/>
      <c r="C213" s="1">
        <v>11</v>
      </c>
      <c r="D213" s="4" t="s">
        <v>255</v>
      </c>
      <c r="E213" s="4">
        <v>118270770.7641</v>
      </c>
      <c r="F213" s="4">
        <v>0</v>
      </c>
      <c r="G213" s="4">
        <v>94451.126300000004</v>
      </c>
      <c r="H213" s="4">
        <v>27909931.205200002</v>
      </c>
      <c r="I213" s="5">
        <f t="shared" si="36"/>
        <v>146275153.09560001</v>
      </c>
      <c r="J213" s="7"/>
      <c r="K213" s="129"/>
      <c r="L213" s="132"/>
      <c r="M213" s="8">
        <v>8</v>
      </c>
      <c r="N213" s="4" t="s">
        <v>626</v>
      </c>
      <c r="O213" s="4">
        <v>123627049.08130001</v>
      </c>
      <c r="P213" s="4">
        <v>-2620951.4900000002</v>
      </c>
      <c r="Q213" s="4">
        <v>98728.654200000004</v>
      </c>
      <c r="R213" s="4">
        <v>30345915.154599998</v>
      </c>
      <c r="S213" s="5">
        <f t="shared" si="37"/>
        <v>151450741.40010002</v>
      </c>
    </row>
    <row r="214" spans="1:19" ht="24.95" customHeight="1" x14ac:dyDescent="0.2">
      <c r="A214" s="137"/>
      <c r="B214" s="132"/>
      <c r="C214" s="1">
        <v>12</v>
      </c>
      <c r="D214" s="4" t="s">
        <v>256</v>
      </c>
      <c r="E214" s="4">
        <v>121978413.3374</v>
      </c>
      <c r="F214" s="4">
        <v>0</v>
      </c>
      <c r="G214" s="4">
        <v>97412.052500000005</v>
      </c>
      <c r="H214" s="4">
        <v>30797457.1987</v>
      </c>
      <c r="I214" s="5">
        <f t="shared" si="36"/>
        <v>152873282.58860001</v>
      </c>
      <c r="J214" s="7"/>
      <c r="K214" s="129"/>
      <c r="L214" s="132"/>
      <c r="M214" s="8">
        <v>9</v>
      </c>
      <c r="N214" s="4" t="s">
        <v>856</v>
      </c>
      <c r="O214" s="4">
        <v>148629900.4677</v>
      </c>
      <c r="P214" s="4">
        <v>-2620951.4900000002</v>
      </c>
      <c r="Q214" s="4">
        <v>118695.9501</v>
      </c>
      <c r="R214" s="4">
        <v>33926887.829000004</v>
      </c>
      <c r="S214" s="5">
        <f t="shared" si="37"/>
        <v>180054532.7568</v>
      </c>
    </row>
    <row r="215" spans="1:19" ht="24.95" customHeight="1" x14ac:dyDescent="0.2">
      <c r="A215" s="137"/>
      <c r="B215" s="132"/>
      <c r="C215" s="1">
        <v>13</v>
      </c>
      <c r="D215" s="4" t="s">
        <v>257</v>
      </c>
      <c r="E215" s="4">
        <v>111729594.20110001</v>
      </c>
      <c r="F215" s="4">
        <v>0</v>
      </c>
      <c r="G215" s="4">
        <v>89227.337799999994</v>
      </c>
      <c r="H215" s="4">
        <v>29590244.355300002</v>
      </c>
      <c r="I215" s="5">
        <f t="shared" si="36"/>
        <v>141409065.8942</v>
      </c>
      <c r="J215" s="7"/>
      <c r="K215" s="129"/>
      <c r="L215" s="132"/>
      <c r="M215" s="8">
        <v>10</v>
      </c>
      <c r="N215" s="4" t="s">
        <v>857</v>
      </c>
      <c r="O215" s="4">
        <v>161281681.28330001</v>
      </c>
      <c r="P215" s="4">
        <v>-2620951.4900000002</v>
      </c>
      <c r="Q215" s="4">
        <v>128799.6718</v>
      </c>
      <c r="R215" s="4">
        <v>37496098.686800003</v>
      </c>
      <c r="S215" s="5">
        <f t="shared" si="37"/>
        <v>196285628.15189999</v>
      </c>
    </row>
    <row r="216" spans="1:19" ht="24.95" customHeight="1" x14ac:dyDescent="0.2">
      <c r="A216" s="137"/>
      <c r="B216" s="132"/>
      <c r="C216" s="1">
        <v>14</v>
      </c>
      <c r="D216" s="4" t="s">
        <v>258</v>
      </c>
      <c r="E216" s="4">
        <v>109424059.6221</v>
      </c>
      <c r="F216" s="4">
        <v>0</v>
      </c>
      <c r="G216" s="4">
        <v>87386.136199999994</v>
      </c>
      <c r="H216" s="4">
        <v>28669757.074900001</v>
      </c>
      <c r="I216" s="5">
        <f t="shared" si="36"/>
        <v>138181202.83319998</v>
      </c>
      <c r="J216" s="7"/>
      <c r="K216" s="129"/>
      <c r="L216" s="132"/>
      <c r="M216" s="8">
        <v>11</v>
      </c>
      <c r="N216" s="4" t="s">
        <v>858</v>
      </c>
      <c r="O216" s="4">
        <v>123404561.8176</v>
      </c>
      <c r="P216" s="4">
        <v>-2620951.4900000002</v>
      </c>
      <c r="Q216" s="4">
        <v>98550.975699999995</v>
      </c>
      <c r="R216" s="4">
        <v>29010260.7707</v>
      </c>
      <c r="S216" s="5">
        <f t="shared" si="37"/>
        <v>149892422.074</v>
      </c>
    </row>
    <row r="217" spans="1:19" ht="24.95" customHeight="1" x14ac:dyDescent="0.2">
      <c r="A217" s="137"/>
      <c r="B217" s="132"/>
      <c r="C217" s="1">
        <v>15</v>
      </c>
      <c r="D217" s="4" t="s">
        <v>259</v>
      </c>
      <c r="E217" s="4">
        <v>118737725.76629999</v>
      </c>
      <c r="F217" s="4">
        <v>0</v>
      </c>
      <c r="G217" s="4">
        <v>94824.036999999997</v>
      </c>
      <c r="H217" s="4">
        <v>30814849.6723</v>
      </c>
      <c r="I217" s="5">
        <f t="shared" si="36"/>
        <v>149647399.4756</v>
      </c>
      <c r="J217" s="7"/>
      <c r="K217" s="129"/>
      <c r="L217" s="132"/>
      <c r="M217" s="8">
        <v>12</v>
      </c>
      <c r="N217" s="4" t="s">
        <v>859</v>
      </c>
      <c r="O217" s="4">
        <v>127731810.44490001</v>
      </c>
      <c r="P217" s="4">
        <v>-2620951.4900000002</v>
      </c>
      <c r="Q217" s="4">
        <v>102006.7197</v>
      </c>
      <c r="R217" s="4">
        <v>30129635.366</v>
      </c>
      <c r="S217" s="5">
        <f t="shared" si="37"/>
        <v>155342501.0406</v>
      </c>
    </row>
    <row r="218" spans="1:19" ht="24.95" customHeight="1" x14ac:dyDescent="0.2">
      <c r="A218" s="137"/>
      <c r="B218" s="132"/>
      <c r="C218" s="1">
        <v>16</v>
      </c>
      <c r="D218" s="4" t="s">
        <v>260</v>
      </c>
      <c r="E218" s="4">
        <v>98058671.268199995</v>
      </c>
      <c r="F218" s="4">
        <v>0</v>
      </c>
      <c r="G218" s="4">
        <v>78309.728499999997</v>
      </c>
      <c r="H218" s="4">
        <v>25691202.127900001</v>
      </c>
      <c r="I218" s="5">
        <f t="shared" si="36"/>
        <v>123828183.12459999</v>
      </c>
      <c r="J218" s="7"/>
      <c r="K218" s="129"/>
      <c r="L218" s="132"/>
      <c r="M218" s="8">
        <v>13</v>
      </c>
      <c r="N218" s="4" t="s">
        <v>860</v>
      </c>
      <c r="O218" s="4">
        <v>118703265.1472</v>
      </c>
      <c r="P218" s="4">
        <v>-2620951.4900000002</v>
      </c>
      <c r="Q218" s="4">
        <v>94796.516699999993</v>
      </c>
      <c r="R218" s="4">
        <v>28396394.040800001</v>
      </c>
      <c r="S218" s="5">
        <f t="shared" si="37"/>
        <v>144573504.21470001</v>
      </c>
    </row>
    <row r="219" spans="1:19" ht="24.95" customHeight="1" x14ac:dyDescent="0.2">
      <c r="A219" s="137"/>
      <c r="B219" s="132"/>
      <c r="C219" s="1">
        <v>17</v>
      </c>
      <c r="D219" s="4" t="s">
        <v>261</v>
      </c>
      <c r="E219" s="4">
        <v>123512477.1524</v>
      </c>
      <c r="F219" s="4">
        <v>0</v>
      </c>
      <c r="G219" s="4">
        <v>98637.157000000007</v>
      </c>
      <c r="H219" s="4">
        <v>32209062.888099998</v>
      </c>
      <c r="I219" s="5">
        <f t="shared" si="36"/>
        <v>155820177.19749999</v>
      </c>
      <c r="J219" s="7"/>
      <c r="K219" s="129"/>
      <c r="L219" s="132"/>
      <c r="M219" s="8">
        <v>14</v>
      </c>
      <c r="N219" s="4" t="s">
        <v>627</v>
      </c>
      <c r="O219" s="4">
        <v>148454631.28960001</v>
      </c>
      <c r="P219" s="4">
        <v>-2620951.4900000002</v>
      </c>
      <c r="Q219" s="4">
        <v>118555.98</v>
      </c>
      <c r="R219" s="4">
        <v>33725810.814199999</v>
      </c>
      <c r="S219" s="5">
        <f t="shared" si="37"/>
        <v>179678046.59380001</v>
      </c>
    </row>
    <row r="220" spans="1:19" ht="24.95" customHeight="1" x14ac:dyDescent="0.2">
      <c r="A220" s="137"/>
      <c r="B220" s="132"/>
      <c r="C220" s="1">
        <v>18</v>
      </c>
      <c r="D220" s="4" t="s">
        <v>262</v>
      </c>
      <c r="E220" s="4">
        <v>129860578.0113</v>
      </c>
      <c r="F220" s="4">
        <v>0</v>
      </c>
      <c r="G220" s="4">
        <v>103706.75509999999</v>
      </c>
      <c r="H220" s="4">
        <v>30424332.333500002</v>
      </c>
      <c r="I220" s="5">
        <f t="shared" si="36"/>
        <v>160388617.09990001</v>
      </c>
      <c r="J220" s="7"/>
      <c r="K220" s="129"/>
      <c r="L220" s="132"/>
      <c r="M220" s="8">
        <v>15</v>
      </c>
      <c r="N220" s="4" t="s">
        <v>628</v>
      </c>
      <c r="O220" s="4">
        <v>98524660.500200003</v>
      </c>
      <c r="P220" s="4">
        <v>-2620951.4900000002</v>
      </c>
      <c r="Q220" s="4">
        <v>78681.867899999997</v>
      </c>
      <c r="R220" s="4">
        <v>23991468.570700001</v>
      </c>
      <c r="S220" s="5">
        <f t="shared" si="37"/>
        <v>119973859.44880001</v>
      </c>
    </row>
    <row r="221" spans="1:19" ht="24.95" customHeight="1" x14ac:dyDescent="0.2">
      <c r="A221" s="137"/>
      <c r="B221" s="132"/>
      <c r="C221" s="1">
        <v>19</v>
      </c>
      <c r="D221" s="4" t="s">
        <v>263</v>
      </c>
      <c r="E221" s="4">
        <v>169594135.11050001</v>
      </c>
      <c r="F221" s="4">
        <v>0</v>
      </c>
      <c r="G221" s="4">
        <v>135438.0037</v>
      </c>
      <c r="H221" s="4">
        <v>41539687.030599996</v>
      </c>
      <c r="I221" s="5">
        <f t="shared" si="36"/>
        <v>211269260.14480001</v>
      </c>
      <c r="J221" s="7"/>
      <c r="K221" s="129"/>
      <c r="L221" s="132"/>
      <c r="M221" s="8">
        <v>16</v>
      </c>
      <c r="N221" s="4" t="s">
        <v>629</v>
      </c>
      <c r="O221" s="4">
        <v>162834446.5562</v>
      </c>
      <c r="P221" s="4">
        <v>-2620951.4900000002</v>
      </c>
      <c r="Q221" s="4">
        <v>130039.7113</v>
      </c>
      <c r="R221" s="4">
        <v>37061724.786899999</v>
      </c>
      <c r="S221" s="5">
        <f t="shared" si="37"/>
        <v>197405259.56439996</v>
      </c>
    </row>
    <row r="222" spans="1:19" ht="24.95" customHeight="1" x14ac:dyDescent="0.2">
      <c r="A222" s="137"/>
      <c r="B222" s="132"/>
      <c r="C222" s="1">
        <v>20</v>
      </c>
      <c r="D222" s="4" t="s">
        <v>264</v>
      </c>
      <c r="E222" s="4">
        <v>134439891.53290001</v>
      </c>
      <c r="F222" s="4">
        <v>0</v>
      </c>
      <c r="G222" s="4">
        <v>107363.79829999999</v>
      </c>
      <c r="H222" s="4">
        <v>34817183.172799997</v>
      </c>
      <c r="I222" s="5">
        <f t="shared" si="36"/>
        <v>169364438.50400001</v>
      </c>
      <c r="J222" s="7"/>
      <c r="K222" s="129"/>
      <c r="L222" s="132"/>
      <c r="M222" s="8">
        <v>17</v>
      </c>
      <c r="N222" s="4" t="s">
        <v>630</v>
      </c>
      <c r="O222" s="4">
        <v>131200388.16869999</v>
      </c>
      <c r="P222" s="4">
        <v>-2620951.4900000002</v>
      </c>
      <c r="Q222" s="4">
        <v>104776.7285</v>
      </c>
      <c r="R222" s="4">
        <v>28379814.884399999</v>
      </c>
      <c r="S222" s="5">
        <f t="shared" si="37"/>
        <v>157064028.29159999</v>
      </c>
    </row>
    <row r="223" spans="1:19" ht="24.95" customHeight="1" x14ac:dyDescent="0.2">
      <c r="A223" s="137"/>
      <c r="B223" s="132"/>
      <c r="C223" s="1">
        <v>21</v>
      </c>
      <c r="D223" s="4" t="s">
        <v>265</v>
      </c>
      <c r="E223" s="4">
        <v>106622772.8249</v>
      </c>
      <c r="F223" s="4">
        <v>0</v>
      </c>
      <c r="G223" s="4">
        <v>85149.026400000002</v>
      </c>
      <c r="H223" s="4">
        <v>28987200.999400001</v>
      </c>
      <c r="I223" s="5">
        <f t="shared" si="36"/>
        <v>135695122.85069999</v>
      </c>
      <c r="J223" s="7"/>
      <c r="K223" s="130"/>
      <c r="L223" s="133"/>
      <c r="M223" s="8">
        <v>18</v>
      </c>
      <c r="N223" s="4" t="s">
        <v>631</v>
      </c>
      <c r="O223" s="4">
        <v>153932816.04679999</v>
      </c>
      <c r="P223" s="4">
        <v>-2620951.4900000002</v>
      </c>
      <c r="Q223" s="4">
        <v>122930.8625</v>
      </c>
      <c r="R223" s="4">
        <v>33008527.685600001</v>
      </c>
      <c r="S223" s="5">
        <f t="shared" si="37"/>
        <v>184443323.1049</v>
      </c>
    </row>
    <row r="224" spans="1:19" ht="24.95" customHeight="1" x14ac:dyDescent="0.2">
      <c r="A224" s="137"/>
      <c r="B224" s="132"/>
      <c r="C224" s="1">
        <v>22</v>
      </c>
      <c r="D224" s="4" t="s">
        <v>266</v>
      </c>
      <c r="E224" s="4">
        <v>125280338.35969999</v>
      </c>
      <c r="F224" s="4">
        <v>0</v>
      </c>
      <c r="G224" s="4">
        <v>100048.97229999999</v>
      </c>
      <c r="H224" s="4">
        <v>33434293.8336</v>
      </c>
      <c r="I224" s="5">
        <f t="shared" si="36"/>
        <v>158814681.1656</v>
      </c>
      <c r="J224" s="7"/>
      <c r="K224" s="14"/>
      <c r="L224" s="134" t="s">
        <v>838</v>
      </c>
      <c r="M224" s="135"/>
      <c r="N224" s="136"/>
      <c r="O224" s="10">
        <f>SUM(O206:O223)</f>
        <v>2441419329.4717002</v>
      </c>
      <c r="P224" s="10">
        <f t="shared" ref="P224:R224" si="42">SUM(P206:P223)</f>
        <v>-47177126.820000023</v>
      </c>
      <c r="Q224" s="10">
        <f t="shared" ref="Q224" si="43">SUM(Q206:Q223)</f>
        <v>1949719.3097000001</v>
      </c>
      <c r="R224" s="10">
        <f t="shared" si="42"/>
        <v>562939388.64769995</v>
      </c>
      <c r="S224" s="5">
        <f t="shared" si="37"/>
        <v>2959131310.6090999</v>
      </c>
    </row>
    <row r="225" spans="1:19" ht="24.95" customHeight="1" x14ac:dyDescent="0.2">
      <c r="A225" s="137"/>
      <c r="B225" s="132"/>
      <c r="C225" s="1">
        <v>23</v>
      </c>
      <c r="D225" s="4" t="s">
        <v>267</v>
      </c>
      <c r="E225" s="4">
        <v>155687437.68720001</v>
      </c>
      <c r="F225" s="4">
        <v>0</v>
      </c>
      <c r="G225" s="4">
        <v>124332.10460000001</v>
      </c>
      <c r="H225" s="4">
        <v>40437892.5973</v>
      </c>
      <c r="I225" s="5">
        <f t="shared" si="36"/>
        <v>196249662.38910002</v>
      </c>
      <c r="J225" s="7"/>
      <c r="K225" s="128">
        <v>29</v>
      </c>
      <c r="L225" s="131" t="s">
        <v>51</v>
      </c>
      <c r="M225" s="8">
        <v>1</v>
      </c>
      <c r="N225" s="4" t="s">
        <v>632</v>
      </c>
      <c r="O225" s="4">
        <v>96200809.591399997</v>
      </c>
      <c r="P225" s="4">
        <v>-2734288.18</v>
      </c>
      <c r="Q225" s="4">
        <v>76826.038799999995</v>
      </c>
      <c r="R225" s="4">
        <v>23863164.489799999</v>
      </c>
      <c r="S225" s="5">
        <f t="shared" si="37"/>
        <v>117406511.94</v>
      </c>
    </row>
    <row r="226" spans="1:19" ht="24.95" customHeight="1" x14ac:dyDescent="0.2">
      <c r="A226" s="137"/>
      <c r="B226" s="132"/>
      <c r="C226" s="1">
        <v>24</v>
      </c>
      <c r="D226" s="4" t="s">
        <v>268</v>
      </c>
      <c r="E226" s="4">
        <v>128121637.8459</v>
      </c>
      <c r="F226" s="4">
        <v>0</v>
      </c>
      <c r="G226" s="4">
        <v>102318.0362</v>
      </c>
      <c r="H226" s="4">
        <v>30045138.8715</v>
      </c>
      <c r="I226" s="5">
        <f t="shared" si="36"/>
        <v>158269094.7536</v>
      </c>
      <c r="J226" s="7"/>
      <c r="K226" s="129"/>
      <c r="L226" s="132"/>
      <c r="M226" s="8">
        <v>2</v>
      </c>
      <c r="N226" s="4" t="s">
        <v>633</v>
      </c>
      <c r="O226" s="4">
        <v>96470666.175799996</v>
      </c>
      <c r="P226" s="4">
        <v>-2734288.18</v>
      </c>
      <c r="Q226" s="4">
        <v>77041.546499999997</v>
      </c>
      <c r="R226" s="4">
        <v>23390564.685800001</v>
      </c>
      <c r="S226" s="5">
        <f t="shared" si="37"/>
        <v>117203984.22809999</v>
      </c>
    </row>
    <row r="227" spans="1:19" ht="24.95" customHeight="1" x14ac:dyDescent="0.2">
      <c r="A227" s="137"/>
      <c r="B227" s="133"/>
      <c r="C227" s="1">
        <v>25</v>
      </c>
      <c r="D227" s="4" t="s">
        <v>269</v>
      </c>
      <c r="E227" s="4">
        <v>123040658.2701</v>
      </c>
      <c r="F227" s="4">
        <v>0</v>
      </c>
      <c r="G227" s="4">
        <v>98260.362099999998</v>
      </c>
      <c r="H227" s="4">
        <v>28755155.3715</v>
      </c>
      <c r="I227" s="5">
        <f t="shared" si="36"/>
        <v>151894074.00370002</v>
      </c>
      <c r="J227" s="7"/>
      <c r="K227" s="129"/>
      <c r="L227" s="132"/>
      <c r="M227" s="8">
        <v>3</v>
      </c>
      <c r="N227" s="4" t="s">
        <v>861</v>
      </c>
      <c r="O227" s="4">
        <v>120186245.49429999</v>
      </c>
      <c r="P227" s="4">
        <v>-2734288.18</v>
      </c>
      <c r="Q227" s="4">
        <v>95980.825899999996</v>
      </c>
      <c r="R227" s="4">
        <v>28505015.490499999</v>
      </c>
      <c r="S227" s="5">
        <f t="shared" si="37"/>
        <v>146052953.63069999</v>
      </c>
    </row>
    <row r="228" spans="1:19" ht="24.95" customHeight="1" x14ac:dyDescent="0.2">
      <c r="A228" s="1"/>
      <c r="B228" s="134" t="s">
        <v>820</v>
      </c>
      <c r="C228" s="135"/>
      <c r="D228" s="136"/>
      <c r="E228" s="10">
        <f>SUM(E203:E227)</f>
        <v>3150857920.6034999</v>
      </c>
      <c r="F228" s="10">
        <f t="shared" ref="F228:H228" si="44">SUM(F203:F227)</f>
        <v>0</v>
      </c>
      <c r="G228" s="10">
        <f t="shared" ref="G228" si="45">SUM(G203:G227)</f>
        <v>2516277.5012000003</v>
      </c>
      <c r="H228" s="10">
        <f t="shared" si="44"/>
        <v>792788513.63320017</v>
      </c>
      <c r="I228" s="5">
        <f t="shared" si="36"/>
        <v>3946162711.7379003</v>
      </c>
      <c r="J228" s="7"/>
      <c r="K228" s="129"/>
      <c r="L228" s="132"/>
      <c r="M228" s="8">
        <v>4</v>
      </c>
      <c r="N228" s="4" t="s">
        <v>862</v>
      </c>
      <c r="O228" s="4">
        <v>106241984.5134</v>
      </c>
      <c r="P228" s="4">
        <v>-2734288.18</v>
      </c>
      <c r="Q228" s="4">
        <v>84844.928599999999</v>
      </c>
      <c r="R228" s="4">
        <v>23841204.9278</v>
      </c>
      <c r="S228" s="5">
        <f t="shared" si="37"/>
        <v>127433746.18979999</v>
      </c>
    </row>
    <row r="229" spans="1:19" ht="24.95" customHeight="1" x14ac:dyDescent="0.2">
      <c r="A229" s="137">
        <v>11</v>
      </c>
      <c r="B229" s="131" t="s">
        <v>33</v>
      </c>
      <c r="C229" s="1">
        <v>1</v>
      </c>
      <c r="D229" s="4" t="s">
        <v>270</v>
      </c>
      <c r="E229" s="4">
        <v>139720907.72549999</v>
      </c>
      <c r="F229" s="4">
        <v>-3763488.3473</v>
      </c>
      <c r="G229" s="4">
        <v>111581.2218</v>
      </c>
      <c r="H229" s="4">
        <v>29362788.528099999</v>
      </c>
      <c r="I229" s="5">
        <f t="shared" si="36"/>
        <v>165431789.12809998</v>
      </c>
      <c r="J229" s="7"/>
      <c r="K229" s="129"/>
      <c r="L229" s="132"/>
      <c r="M229" s="8">
        <v>5</v>
      </c>
      <c r="N229" s="4" t="s">
        <v>863</v>
      </c>
      <c r="O229" s="4">
        <v>100538252.2968</v>
      </c>
      <c r="P229" s="4">
        <v>-2734288.18</v>
      </c>
      <c r="Q229" s="4">
        <v>80289.923800000004</v>
      </c>
      <c r="R229" s="4">
        <v>23523948.6919</v>
      </c>
      <c r="S229" s="5">
        <f t="shared" si="37"/>
        <v>121408202.7325</v>
      </c>
    </row>
    <row r="230" spans="1:19" ht="24.95" customHeight="1" x14ac:dyDescent="0.2">
      <c r="A230" s="137"/>
      <c r="B230" s="132"/>
      <c r="C230" s="1">
        <v>2</v>
      </c>
      <c r="D230" s="4" t="s">
        <v>271</v>
      </c>
      <c r="E230" s="4">
        <v>131197712.8101</v>
      </c>
      <c r="F230" s="4">
        <v>-3678256.3980999999</v>
      </c>
      <c r="G230" s="4">
        <v>104774.592</v>
      </c>
      <c r="H230" s="4">
        <v>29668595.761700001</v>
      </c>
      <c r="I230" s="5">
        <f t="shared" si="36"/>
        <v>157292826.76569998</v>
      </c>
      <c r="J230" s="7"/>
      <c r="K230" s="129"/>
      <c r="L230" s="132"/>
      <c r="M230" s="8">
        <v>6</v>
      </c>
      <c r="N230" s="4" t="s">
        <v>634</v>
      </c>
      <c r="O230" s="4">
        <v>114508131.2163</v>
      </c>
      <c r="P230" s="4">
        <v>-2734288.18</v>
      </c>
      <c r="Q230" s="4">
        <v>91446.279599999994</v>
      </c>
      <c r="R230" s="4">
        <v>27814696.952300001</v>
      </c>
      <c r="S230" s="5">
        <f t="shared" si="37"/>
        <v>139679986.26819998</v>
      </c>
    </row>
    <row r="231" spans="1:19" ht="24.95" customHeight="1" x14ac:dyDescent="0.2">
      <c r="A231" s="137"/>
      <c r="B231" s="132"/>
      <c r="C231" s="1">
        <v>3</v>
      </c>
      <c r="D231" s="4" t="s">
        <v>848</v>
      </c>
      <c r="E231" s="4">
        <v>132327143.1944</v>
      </c>
      <c r="F231" s="4">
        <v>-3689550.7019000002</v>
      </c>
      <c r="G231" s="4">
        <v>105676.55590000001</v>
      </c>
      <c r="H231" s="4">
        <v>29697437.237599999</v>
      </c>
      <c r="I231" s="5">
        <f t="shared" si="36"/>
        <v>158440706.28599998</v>
      </c>
      <c r="J231" s="7"/>
      <c r="K231" s="129"/>
      <c r="L231" s="132"/>
      <c r="M231" s="8">
        <v>7</v>
      </c>
      <c r="N231" s="4" t="s">
        <v>635</v>
      </c>
      <c r="O231" s="4">
        <v>95974827.177399993</v>
      </c>
      <c r="P231" s="4">
        <v>-2734288.18</v>
      </c>
      <c r="Q231" s="4">
        <v>76645.569099999993</v>
      </c>
      <c r="R231" s="4">
        <v>24340769.3222</v>
      </c>
      <c r="S231" s="5">
        <f t="shared" si="37"/>
        <v>117657953.88869999</v>
      </c>
    </row>
    <row r="232" spans="1:19" ht="24.95" customHeight="1" x14ac:dyDescent="0.2">
      <c r="A232" s="137"/>
      <c r="B232" s="132"/>
      <c r="C232" s="1">
        <v>4</v>
      </c>
      <c r="D232" s="4" t="s">
        <v>33</v>
      </c>
      <c r="E232" s="4">
        <v>127600341.82709999</v>
      </c>
      <c r="F232" s="4">
        <v>-3642282.6883</v>
      </c>
      <c r="G232" s="4">
        <v>101901.7288</v>
      </c>
      <c r="H232" s="4">
        <v>27805849.327300001</v>
      </c>
      <c r="I232" s="5">
        <f t="shared" si="36"/>
        <v>151865810.19490001</v>
      </c>
      <c r="J232" s="7"/>
      <c r="K232" s="129"/>
      <c r="L232" s="132"/>
      <c r="M232" s="8">
        <v>8</v>
      </c>
      <c r="N232" s="4" t="s">
        <v>636</v>
      </c>
      <c r="O232" s="4">
        <v>99674785.184100002</v>
      </c>
      <c r="P232" s="4">
        <v>-2734288.18</v>
      </c>
      <c r="Q232" s="4">
        <v>79600.358300000007</v>
      </c>
      <c r="R232" s="4">
        <v>23853029.307300001</v>
      </c>
      <c r="S232" s="5">
        <f t="shared" si="37"/>
        <v>120873126.6697</v>
      </c>
    </row>
    <row r="233" spans="1:19" ht="24.95" customHeight="1" x14ac:dyDescent="0.2">
      <c r="A233" s="137"/>
      <c r="B233" s="132"/>
      <c r="C233" s="1">
        <v>5</v>
      </c>
      <c r="D233" s="4" t="s">
        <v>272</v>
      </c>
      <c r="E233" s="4">
        <v>127186271.6938</v>
      </c>
      <c r="F233" s="4">
        <v>-3638141.9868999999</v>
      </c>
      <c r="G233" s="4">
        <v>101571.0521</v>
      </c>
      <c r="H233" s="4">
        <v>28980904.863299999</v>
      </c>
      <c r="I233" s="5">
        <f t="shared" si="36"/>
        <v>152630605.6223</v>
      </c>
      <c r="J233" s="7"/>
      <c r="K233" s="129"/>
      <c r="L233" s="132"/>
      <c r="M233" s="8">
        <v>9</v>
      </c>
      <c r="N233" s="4" t="s">
        <v>637</v>
      </c>
      <c r="O233" s="4">
        <v>98035096.953500003</v>
      </c>
      <c r="P233" s="4">
        <v>-2734288.18</v>
      </c>
      <c r="Q233" s="4">
        <v>78290.902000000002</v>
      </c>
      <c r="R233" s="4">
        <v>23752928.7399</v>
      </c>
      <c r="S233" s="5">
        <f t="shared" si="37"/>
        <v>119132028.4154</v>
      </c>
    </row>
    <row r="234" spans="1:19" ht="24.95" customHeight="1" x14ac:dyDescent="0.2">
      <c r="A234" s="137"/>
      <c r="B234" s="132"/>
      <c r="C234" s="1">
        <v>6</v>
      </c>
      <c r="D234" s="4" t="s">
        <v>273</v>
      </c>
      <c r="E234" s="4">
        <v>132196390.2323</v>
      </c>
      <c r="F234" s="4">
        <v>-3688243.1723000002</v>
      </c>
      <c r="G234" s="4">
        <v>105572.13649999999</v>
      </c>
      <c r="H234" s="4">
        <v>28204249.585700002</v>
      </c>
      <c r="I234" s="5">
        <f t="shared" si="36"/>
        <v>156817968.78220001</v>
      </c>
      <c r="J234" s="7"/>
      <c r="K234" s="129"/>
      <c r="L234" s="132"/>
      <c r="M234" s="8">
        <v>10</v>
      </c>
      <c r="N234" s="4" t="s">
        <v>638</v>
      </c>
      <c r="O234" s="4">
        <v>111289207.493</v>
      </c>
      <c r="P234" s="4">
        <v>-2734288.18</v>
      </c>
      <c r="Q234" s="4">
        <v>88875.644700000004</v>
      </c>
      <c r="R234" s="4">
        <v>27394462.257599998</v>
      </c>
      <c r="S234" s="5">
        <f t="shared" si="37"/>
        <v>136038257.21529999</v>
      </c>
    </row>
    <row r="235" spans="1:19" ht="24.95" customHeight="1" x14ac:dyDescent="0.2">
      <c r="A235" s="137"/>
      <c r="B235" s="132"/>
      <c r="C235" s="1">
        <v>7</v>
      </c>
      <c r="D235" s="4" t="s">
        <v>274</v>
      </c>
      <c r="E235" s="4">
        <v>154461411.29280001</v>
      </c>
      <c r="F235" s="4">
        <v>-3910893.3829000001</v>
      </c>
      <c r="G235" s="4">
        <v>123352.9991</v>
      </c>
      <c r="H235" s="4">
        <v>33296803.3913</v>
      </c>
      <c r="I235" s="5">
        <f t="shared" si="36"/>
        <v>183970674.3003</v>
      </c>
      <c r="J235" s="7"/>
      <c r="K235" s="129"/>
      <c r="L235" s="132"/>
      <c r="M235" s="8">
        <v>11</v>
      </c>
      <c r="N235" s="4" t="s">
        <v>639</v>
      </c>
      <c r="O235" s="4">
        <v>117836420.1965</v>
      </c>
      <c r="P235" s="4">
        <v>-2734288.18</v>
      </c>
      <c r="Q235" s="4">
        <v>94104.253700000001</v>
      </c>
      <c r="R235" s="4">
        <v>29559950.345600002</v>
      </c>
      <c r="S235" s="5">
        <f t="shared" si="37"/>
        <v>144756186.61579999</v>
      </c>
    </row>
    <row r="236" spans="1:19" ht="24.95" customHeight="1" x14ac:dyDescent="0.2">
      <c r="A236" s="137"/>
      <c r="B236" s="132"/>
      <c r="C236" s="1">
        <v>8</v>
      </c>
      <c r="D236" s="4" t="s">
        <v>275</v>
      </c>
      <c r="E236" s="4">
        <v>136817802.86289999</v>
      </c>
      <c r="F236" s="4">
        <v>-3734457.2985999999</v>
      </c>
      <c r="G236" s="4">
        <v>109262.80009999999</v>
      </c>
      <c r="H236" s="4">
        <v>29320558.601199999</v>
      </c>
      <c r="I236" s="5">
        <f t="shared" si="36"/>
        <v>162513166.96559998</v>
      </c>
      <c r="J236" s="7"/>
      <c r="K236" s="129"/>
      <c r="L236" s="132"/>
      <c r="M236" s="8">
        <v>12</v>
      </c>
      <c r="N236" s="4" t="s">
        <v>640</v>
      </c>
      <c r="O236" s="4">
        <v>136191746.68360001</v>
      </c>
      <c r="P236" s="4">
        <v>-2734288.18</v>
      </c>
      <c r="Q236" s="4">
        <v>108762.8312</v>
      </c>
      <c r="R236" s="4">
        <v>30863322.296500001</v>
      </c>
      <c r="S236" s="5">
        <f t="shared" si="37"/>
        <v>164429543.6313</v>
      </c>
    </row>
    <row r="237" spans="1:19" ht="24.95" customHeight="1" x14ac:dyDescent="0.2">
      <c r="A237" s="137"/>
      <c r="B237" s="132"/>
      <c r="C237" s="1">
        <v>9</v>
      </c>
      <c r="D237" s="4" t="s">
        <v>276</v>
      </c>
      <c r="E237" s="4">
        <v>123787332.4522</v>
      </c>
      <c r="F237" s="4">
        <v>-3604152.5945000001</v>
      </c>
      <c r="G237" s="4">
        <v>98856.656700000007</v>
      </c>
      <c r="H237" s="4">
        <v>27435602.353500001</v>
      </c>
      <c r="I237" s="5">
        <f t="shared" si="36"/>
        <v>147717638.86789998</v>
      </c>
      <c r="J237" s="7"/>
      <c r="K237" s="129"/>
      <c r="L237" s="132"/>
      <c r="M237" s="8">
        <v>13</v>
      </c>
      <c r="N237" s="4" t="s">
        <v>641</v>
      </c>
      <c r="O237" s="4">
        <v>126950352.3937</v>
      </c>
      <c r="P237" s="4">
        <v>-2734288.18</v>
      </c>
      <c r="Q237" s="4">
        <v>101382.6468</v>
      </c>
      <c r="R237" s="4">
        <v>28711598.036600001</v>
      </c>
      <c r="S237" s="5">
        <f t="shared" si="37"/>
        <v>153029044.8971</v>
      </c>
    </row>
    <row r="238" spans="1:19" ht="24.95" customHeight="1" x14ac:dyDescent="0.2">
      <c r="A238" s="137"/>
      <c r="B238" s="132"/>
      <c r="C238" s="1">
        <v>10</v>
      </c>
      <c r="D238" s="4" t="s">
        <v>277</v>
      </c>
      <c r="E238" s="4">
        <v>171940069.2843</v>
      </c>
      <c r="F238" s="4">
        <v>-4085679.9627999999</v>
      </c>
      <c r="G238" s="4">
        <v>137311.46840000001</v>
      </c>
      <c r="H238" s="4">
        <v>34514777.045699999</v>
      </c>
      <c r="I238" s="5">
        <f t="shared" si="36"/>
        <v>202506477.83560002</v>
      </c>
      <c r="J238" s="7"/>
      <c r="K238" s="129"/>
      <c r="L238" s="132"/>
      <c r="M238" s="8">
        <v>14</v>
      </c>
      <c r="N238" s="4" t="s">
        <v>642</v>
      </c>
      <c r="O238" s="4">
        <v>110661388.992</v>
      </c>
      <c r="P238" s="4">
        <v>-2734288.18</v>
      </c>
      <c r="Q238" s="4">
        <v>88374.268299999996</v>
      </c>
      <c r="R238" s="4">
        <v>27563194.2766</v>
      </c>
      <c r="S238" s="5">
        <f t="shared" si="37"/>
        <v>135578669.35689998</v>
      </c>
    </row>
    <row r="239" spans="1:19" ht="24.95" customHeight="1" x14ac:dyDescent="0.2">
      <c r="A239" s="137"/>
      <c r="B239" s="132"/>
      <c r="C239" s="1">
        <v>11</v>
      </c>
      <c r="D239" s="4" t="s">
        <v>278</v>
      </c>
      <c r="E239" s="4">
        <v>133388538.24330001</v>
      </c>
      <c r="F239" s="4">
        <v>-3700164.6524</v>
      </c>
      <c r="G239" s="4">
        <v>106524.1868</v>
      </c>
      <c r="H239" s="4">
        <v>29169031.3673</v>
      </c>
      <c r="I239" s="5">
        <f t="shared" si="36"/>
        <v>158963929.14500001</v>
      </c>
      <c r="J239" s="7"/>
      <c r="K239" s="129"/>
      <c r="L239" s="132"/>
      <c r="M239" s="8">
        <v>15</v>
      </c>
      <c r="N239" s="4" t="s">
        <v>643</v>
      </c>
      <c r="O239" s="4">
        <v>86960071.651500002</v>
      </c>
      <c r="P239" s="4">
        <v>-2734288.18</v>
      </c>
      <c r="Q239" s="4">
        <v>69446.378500000006</v>
      </c>
      <c r="R239" s="4">
        <v>21414516.921700001</v>
      </c>
      <c r="S239" s="5">
        <f t="shared" si="37"/>
        <v>105709746.77169999</v>
      </c>
    </row>
    <row r="240" spans="1:19" ht="24.95" customHeight="1" x14ac:dyDescent="0.2">
      <c r="A240" s="137"/>
      <c r="B240" s="132"/>
      <c r="C240" s="1">
        <v>12</v>
      </c>
      <c r="D240" s="4" t="s">
        <v>279</v>
      </c>
      <c r="E240" s="4">
        <v>147184005.67820001</v>
      </c>
      <c r="F240" s="4">
        <v>-3838119.3267999999</v>
      </c>
      <c r="G240" s="4">
        <v>117541.25750000001</v>
      </c>
      <c r="H240" s="4">
        <v>32153967.725499999</v>
      </c>
      <c r="I240" s="5">
        <f t="shared" si="36"/>
        <v>175617395.3344</v>
      </c>
      <c r="J240" s="7"/>
      <c r="K240" s="129"/>
      <c r="L240" s="132"/>
      <c r="M240" s="8">
        <v>16</v>
      </c>
      <c r="N240" s="4" t="s">
        <v>538</v>
      </c>
      <c r="O240" s="4">
        <v>112056282.4039</v>
      </c>
      <c r="P240" s="4">
        <v>-2734288.18</v>
      </c>
      <c r="Q240" s="4">
        <v>89488.231299999999</v>
      </c>
      <c r="R240" s="4">
        <v>25148893.715700001</v>
      </c>
      <c r="S240" s="5">
        <f t="shared" si="37"/>
        <v>134560376.17089999</v>
      </c>
    </row>
    <row r="241" spans="1:19" ht="24.95" customHeight="1" x14ac:dyDescent="0.2">
      <c r="A241" s="137"/>
      <c r="B241" s="133"/>
      <c r="C241" s="1">
        <v>13</v>
      </c>
      <c r="D241" s="4" t="s">
        <v>280</v>
      </c>
      <c r="E241" s="4">
        <v>161203006.21689999</v>
      </c>
      <c r="F241" s="4">
        <v>-3978309.3322000001</v>
      </c>
      <c r="G241" s="4">
        <v>128736.84179999999</v>
      </c>
      <c r="H241" s="4">
        <v>34687200.273100004</v>
      </c>
      <c r="I241" s="5">
        <f t="shared" si="36"/>
        <v>192040633.99959999</v>
      </c>
      <c r="J241" s="7"/>
      <c r="K241" s="129"/>
      <c r="L241" s="132"/>
      <c r="M241" s="8">
        <v>17</v>
      </c>
      <c r="N241" s="4" t="s">
        <v>644</v>
      </c>
      <c r="O241" s="4">
        <v>98792933.843799993</v>
      </c>
      <c r="P241" s="4">
        <v>-2734288.18</v>
      </c>
      <c r="Q241" s="4">
        <v>78896.111199999999</v>
      </c>
      <c r="R241" s="4">
        <v>22978025.222199999</v>
      </c>
      <c r="S241" s="5">
        <f t="shared" si="37"/>
        <v>119115566.99719998</v>
      </c>
    </row>
    <row r="242" spans="1:19" ht="24.95" customHeight="1" x14ac:dyDescent="0.2">
      <c r="A242" s="1"/>
      <c r="B242" s="134" t="s">
        <v>821</v>
      </c>
      <c r="C242" s="135"/>
      <c r="D242" s="136"/>
      <c r="E242" s="10">
        <f>SUM(E229:E241)</f>
        <v>1819010933.5138001</v>
      </c>
      <c r="F242" s="10">
        <f t="shared" ref="F242:H242" si="46">SUM(F229:F241)</f>
        <v>-48951739.845000006</v>
      </c>
      <c r="G242" s="10">
        <f t="shared" ref="G242" si="47">SUM(G229:G241)</f>
        <v>1452663.4975000003</v>
      </c>
      <c r="H242" s="10">
        <f t="shared" si="46"/>
        <v>394297766.06129998</v>
      </c>
      <c r="I242" s="5">
        <f t="shared" si="36"/>
        <v>2165809623.2276001</v>
      </c>
      <c r="J242" s="7"/>
      <c r="K242" s="129"/>
      <c r="L242" s="132"/>
      <c r="M242" s="8">
        <v>18</v>
      </c>
      <c r="N242" s="4" t="s">
        <v>864</v>
      </c>
      <c r="O242" s="4">
        <v>102992703.0723</v>
      </c>
      <c r="P242" s="4">
        <v>-2734288.18</v>
      </c>
      <c r="Q242" s="4">
        <v>82250.05</v>
      </c>
      <c r="R242" s="4">
        <v>25764387.079700001</v>
      </c>
      <c r="S242" s="5">
        <f t="shared" si="37"/>
        <v>126105052.02199998</v>
      </c>
    </row>
    <row r="243" spans="1:19" ht="24.95" customHeight="1" x14ac:dyDescent="0.2">
      <c r="A243" s="131" t="s">
        <v>34</v>
      </c>
      <c r="B243" s="131" t="s">
        <v>34</v>
      </c>
      <c r="C243" s="1">
        <v>1</v>
      </c>
      <c r="D243" s="4" t="s">
        <v>281</v>
      </c>
      <c r="E243" s="4">
        <v>167362980.28299999</v>
      </c>
      <c r="F243" s="4">
        <v>0</v>
      </c>
      <c r="G243" s="4">
        <v>133656.20170000001</v>
      </c>
      <c r="H243" s="4">
        <v>36422840.966499999</v>
      </c>
      <c r="I243" s="5">
        <f t="shared" si="36"/>
        <v>203919477.45120001</v>
      </c>
      <c r="J243" s="7"/>
      <c r="K243" s="129"/>
      <c r="L243" s="132"/>
      <c r="M243" s="8">
        <v>19</v>
      </c>
      <c r="N243" s="4" t="s">
        <v>645</v>
      </c>
      <c r="O243" s="4">
        <v>109140789.70469999</v>
      </c>
      <c r="P243" s="4">
        <v>-2734288.18</v>
      </c>
      <c r="Q243" s="4">
        <v>87159.916599999997</v>
      </c>
      <c r="R243" s="4">
        <v>25574759.067299999</v>
      </c>
      <c r="S243" s="5">
        <f t="shared" si="37"/>
        <v>132068420.5086</v>
      </c>
    </row>
    <row r="244" spans="1:19" ht="24.95" customHeight="1" x14ac:dyDescent="0.2">
      <c r="A244" s="132"/>
      <c r="B244" s="132"/>
      <c r="C244" s="1">
        <v>2</v>
      </c>
      <c r="D244" s="4" t="s">
        <v>282</v>
      </c>
      <c r="E244" s="4">
        <v>158958413.34599999</v>
      </c>
      <c r="F244" s="4">
        <v>0</v>
      </c>
      <c r="G244" s="4">
        <v>126944.3083</v>
      </c>
      <c r="H244" s="4">
        <v>41289542.866800003</v>
      </c>
      <c r="I244" s="5">
        <f t="shared" si="36"/>
        <v>200374900.52109998</v>
      </c>
      <c r="J244" s="7"/>
      <c r="K244" s="129"/>
      <c r="L244" s="132"/>
      <c r="M244" s="8">
        <v>20</v>
      </c>
      <c r="N244" s="4" t="s">
        <v>542</v>
      </c>
      <c r="O244" s="4">
        <v>108010939.8115</v>
      </c>
      <c r="P244" s="4">
        <v>-2734288.18</v>
      </c>
      <c r="Q244" s="4">
        <v>86257.617599999998</v>
      </c>
      <c r="R244" s="4">
        <v>26572136.096099999</v>
      </c>
      <c r="S244" s="5">
        <f t="shared" si="37"/>
        <v>131935045.34519999</v>
      </c>
    </row>
    <row r="245" spans="1:19" ht="24.95" customHeight="1" x14ac:dyDescent="0.2">
      <c r="A245" s="132"/>
      <c r="B245" s="132"/>
      <c r="C245" s="1">
        <v>3</v>
      </c>
      <c r="D245" s="4" t="s">
        <v>283</v>
      </c>
      <c r="E245" s="4">
        <v>105185693.5846</v>
      </c>
      <c r="F245" s="4">
        <v>0</v>
      </c>
      <c r="G245" s="4">
        <v>84001.373900000006</v>
      </c>
      <c r="H245" s="4">
        <v>26612985.3574</v>
      </c>
      <c r="I245" s="5">
        <f t="shared" si="36"/>
        <v>131882680.3159</v>
      </c>
      <c r="J245" s="7"/>
      <c r="K245" s="129"/>
      <c r="L245" s="132"/>
      <c r="M245" s="8">
        <v>21</v>
      </c>
      <c r="N245" s="4" t="s">
        <v>646</v>
      </c>
      <c r="O245" s="4">
        <v>116863766.1558</v>
      </c>
      <c r="P245" s="4">
        <v>-2734288.18</v>
      </c>
      <c r="Q245" s="4">
        <v>93327.491399999999</v>
      </c>
      <c r="R245" s="4">
        <v>28080026.0189</v>
      </c>
      <c r="S245" s="5">
        <f t="shared" si="37"/>
        <v>142302831.48609999</v>
      </c>
    </row>
    <row r="246" spans="1:19" ht="24.95" customHeight="1" x14ac:dyDescent="0.2">
      <c r="A246" s="132"/>
      <c r="B246" s="132"/>
      <c r="C246" s="1">
        <v>4</v>
      </c>
      <c r="D246" s="4" t="s">
        <v>284</v>
      </c>
      <c r="E246" s="4">
        <v>108291770.67569999</v>
      </c>
      <c r="F246" s="4">
        <v>0</v>
      </c>
      <c r="G246" s="4">
        <v>86481.8894</v>
      </c>
      <c r="H246" s="4">
        <v>27491117.585299999</v>
      </c>
      <c r="I246" s="5">
        <f t="shared" si="36"/>
        <v>135869370.15039998</v>
      </c>
      <c r="J246" s="7"/>
      <c r="K246" s="129"/>
      <c r="L246" s="132"/>
      <c r="M246" s="8">
        <v>22</v>
      </c>
      <c r="N246" s="4" t="s">
        <v>647</v>
      </c>
      <c r="O246" s="4">
        <v>106073250.2141</v>
      </c>
      <c r="P246" s="4">
        <v>-2734288.18</v>
      </c>
      <c r="Q246" s="4">
        <v>84710.177299999996</v>
      </c>
      <c r="R246" s="4">
        <v>25551110.308200002</v>
      </c>
      <c r="S246" s="5">
        <f t="shared" si="37"/>
        <v>128974782.5196</v>
      </c>
    </row>
    <row r="247" spans="1:19" ht="24.95" customHeight="1" x14ac:dyDescent="0.2">
      <c r="A247" s="132"/>
      <c r="B247" s="132"/>
      <c r="C247" s="1">
        <v>5</v>
      </c>
      <c r="D247" s="4" t="s">
        <v>285</v>
      </c>
      <c r="E247" s="4">
        <v>129662599.72490001</v>
      </c>
      <c r="F247" s="4">
        <v>0</v>
      </c>
      <c r="G247" s="4">
        <v>103548.6495</v>
      </c>
      <c r="H247" s="4">
        <v>30517595.679000001</v>
      </c>
      <c r="I247" s="5">
        <f t="shared" si="36"/>
        <v>160283744.05340001</v>
      </c>
      <c r="J247" s="7"/>
      <c r="K247" s="129"/>
      <c r="L247" s="132"/>
      <c r="M247" s="8">
        <v>23</v>
      </c>
      <c r="N247" s="4" t="s">
        <v>648</v>
      </c>
      <c r="O247" s="4">
        <v>130431946.4736</v>
      </c>
      <c r="P247" s="4">
        <v>-2734288.18</v>
      </c>
      <c r="Q247" s="4">
        <v>104163.05039999999</v>
      </c>
      <c r="R247" s="4">
        <v>31069154.088300001</v>
      </c>
      <c r="S247" s="5">
        <f t="shared" si="37"/>
        <v>158870975.4323</v>
      </c>
    </row>
    <row r="248" spans="1:19" ht="24.95" customHeight="1" x14ac:dyDescent="0.2">
      <c r="A248" s="132"/>
      <c r="B248" s="132"/>
      <c r="C248" s="1">
        <v>6</v>
      </c>
      <c r="D248" s="4" t="s">
        <v>286</v>
      </c>
      <c r="E248" s="4">
        <v>110208522.1913</v>
      </c>
      <c r="F248" s="4">
        <v>0</v>
      </c>
      <c r="G248" s="4">
        <v>88012.608600000007</v>
      </c>
      <c r="H248" s="4">
        <v>27897525.8891</v>
      </c>
      <c r="I248" s="5">
        <f t="shared" si="36"/>
        <v>138194060.68900001</v>
      </c>
      <c r="J248" s="7"/>
      <c r="K248" s="129"/>
      <c r="L248" s="132"/>
      <c r="M248" s="8">
        <v>24</v>
      </c>
      <c r="N248" s="4" t="s">
        <v>865</v>
      </c>
      <c r="O248" s="4">
        <v>108162453.1596</v>
      </c>
      <c r="P248" s="4">
        <v>-2734288.18</v>
      </c>
      <c r="Q248" s="4">
        <v>86378.616299999994</v>
      </c>
      <c r="R248" s="4">
        <v>26385323.412099998</v>
      </c>
      <c r="S248" s="5">
        <f t="shared" si="37"/>
        <v>131899867.008</v>
      </c>
    </row>
    <row r="249" spans="1:19" ht="24.95" customHeight="1" x14ac:dyDescent="0.2">
      <c r="A249" s="132"/>
      <c r="B249" s="132"/>
      <c r="C249" s="1">
        <v>7</v>
      </c>
      <c r="D249" s="4" t="s">
        <v>287</v>
      </c>
      <c r="E249" s="4">
        <v>110309890.108</v>
      </c>
      <c r="F249" s="4">
        <v>0</v>
      </c>
      <c r="G249" s="4">
        <v>88093.561100000006</v>
      </c>
      <c r="H249" s="4">
        <v>25941373.112799998</v>
      </c>
      <c r="I249" s="5">
        <f t="shared" si="36"/>
        <v>136339356.78189999</v>
      </c>
      <c r="J249" s="7"/>
      <c r="K249" s="129"/>
      <c r="L249" s="132"/>
      <c r="M249" s="8">
        <v>25</v>
      </c>
      <c r="N249" s="4" t="s">
        <v>866</v>
      </c>
      <c r="O249" s="4">
        <v>142502686.10479999</v>
      </c>
      <c r="P249" s="4">
        <v>-2734288.18</v>
      </c>
      <c r="Q249" s="4">
        <v>113802.7521</v>
      </c>
      <c r="R249" s="4">
        <v>27486367.0911</v>
      </c>
      <c r="S249" s="5">
        <f t="shared" si="37"/>
        <v>167368567.76799998</v>
      </c>
    </row>
    <row r="250" spans="1:19" ht="24.95" customHeight="1" x14ac:dyDescent="0.2">
      <c r="A250" s="132"/>
      <c r="B250" s="132"/>
      <c r="C250" s="1">
        <v>8</v>
      </c>
      <c r="D250" s="4" t="s">
        <v>288</v>
      </c>
      <c r="E250" s="4">
        <v>127968668.8328</v>
      </c>
      <c r="F250" s="4">
        <v>0</v>
      </c>
      <c r="G250" s="4">
        <v>102195.875</v>
      </c>
      <c r="H250" s="4">
        <v>29158417.661699999</v>
      </c>
      <c r="I250" s="5">
        <f t="shared" si="36"/>
        <v>157229282.36950001</v>
      </c>
      <c r="J250" s="7"/>
      <c r="K250" s="129"/>
      <c r="L250" s="132"/>
      <c r="M250" s="8">
        <v>26</v>
      </c>
      <c r="N250" s="4" t="s">
        <v>649</v>
      </c>
      <c r="O250" s="4">
        <v>97539765.967700005</v>
      </c>
      <c r="P250" s="4">
        <v>-2734288.18</v>
      </c>
      <c r="Q250" s="4">
        <v>77895.330300000001</v>
      </c>
      <c r="R250" s="4">
        <v>23887939.380199999</v>
      </c>
      <c r="S250" s="5">
        <f t="shared" si="37"/>
        <v>118771312.4982</v>
      </c>
    </row>
    <row r="251" spans="1:19" ht="24.95" customHeight="1" x14ac:dyDescent="0.2">
      <c r="A251" s="132"/>
      <c r="B251" s="132"/>
      <c r="C251" s="1">
        <v>9</v>
      </c>
      <c r="D251" s="4" t="s">
        <v>289</v>
      </c>
      <c r="E251" s="4">
        <v>140845227.0887</v>
      </c>
      <c r="F251" s="4">
        <v>0</v>
      </c>
      <c r="G251" s="4">
        <v>112479.1041</v>
      </c>
      <c r="H251" s="4">
        <v>32387474.278700002</v>
      </c>
      <c r="I251" s="5">
        <f t="shared" si="36"/>
        <v>173345180.47149998</v>
      </c>
      <c r="J251" s="7"/>
      <c r="K251" s="129"/>
      <c r="L251" s="132"/>
      <c r="M251" s="8">
        <v>27</v>
      </c>
      <c r="N251" s="4" t="s">
        <v>650</v>
      </c>
      <c r="O251" s="4">
        <v>117978997.7166</v>
      </c>
      <c r="P251" s="4">
        <v>-2734288.18</v>
      </c>
      <c r="Q251" s="4">
        <v>94218.116200000004</v>
      </c>
      <c r="R251" s="4">
        <v>27339406.945500001</v>
      </c>
      <c r="S251" s="5">
        <f t="shared" si="37"/>
        <v>142678334.59829998</v>
      </c>
    </row>
    <row r="252" spans="1:19" ht="24.95" customHeight="1" x14ac:dyDescent="0.2">
      <c r="A252" s="132"/>
      <c r="B252" s="132"/>
      <c r="C252" s="1">
        <v>10</v>
      </c>
      <c r="D252" s="4" t="s">
        <v>290</v>
      </c>
      <c r="E252" s="4">
        <v>102485570.95739999</v>
      </c>
      <c r="F252" s="4">
        <v>0</v>
      </c>
      <c r="G252" s="4">
        <v>81845.053899999999</v>
      </c>
      <c r="H252" s="4">
        <v>24381305.769200001</v>
      </c>
      <c r="I252" s="5">
        <f t="shared" si="36"/>
        <v>126948721.78049999</v>
      </c>
      <c r="J252" s="7"/>
      <c r="K252" s="129"/>
      <c r="L252" s="132"/>
      <c r="M252" s="8">
        <v>28</v>
      </c>
      <c r="N252" s="4" t="s">
        <v>651</v>
      </c>
      <c r="O252" s="4">
        <v>118357280.2537</v>
      </c>
      <c r="P252" s="4">
        <v>-2734288.18</v>
      </c>
      <c r="Q252" s="4">
        <v>94520.212899999999</v>
      </c>
      <c r="R252" s="4">
        <v>28393966.423500001</v>
      </c>
      <c r="S252" s="5">
        <f t="shared" si="37"/>
        <v>144111478.7101</v>
      </c>
    </row>
    <row r="253" spans="1:19" ht="24.95" customHeight="1" x14ac:dyDescent="0.2">
      <c r="A253" s="132"/>
      <c r="B253" s="132"/>
      <c r="C253" s="1">
        <v>11</v>
      </c>
      <c r="D253" s="4" t="s">
        <v>291</v>
      </c>
      <c r="E253" s="4">
        <v>175853810.23719999</v>
      </c>
      <c r="F253" s="4">
        <v>0</v>
      </c>
      <c r="G253" s="4">
        <v>140436.98490000001</v>
      </c>
      <c r="H253" s="4">
        <v>43241941.8719</v>
      </c>
      <c r="I253" s="5">
        <f t="shared" si="36"/>
        <v>219236189.09399998</v>
      </c>
      <c r="J253" s="7"/>
      <c r="K253" s="129"/>
      <c r="L253" s="132"/>
      <c r="M253" s="8">
        <v>29</v>
      </c>
      <c r="N253" s="4" t="s">
        <v>652</v>
      </c>
      <c r="O253" s="4">
        <v>104299464.4552</v>
      </c>
      <c r="P253" s="4">
        <v>-2734288.18</v>
      </c>
      <c r="Q253" s="4">
        <v>83293.630600000004</v>
      </c>
      <c r="R253" s="4">
        <v>25544854.022799999</v>
      </c>
      <c r="S253" s="5">
        <f t="shared" si="37"/>
        <v>127193323.9286</v>
      </c>
    </row>
    <row r="254" spans="1:19" ht="24.95" customHeight="1" x14ac:dyDescent="0.2">
      <c r="A254" s="132"/>
      <c r="B254" s="132"/>
      <c r="C254" s="1">
        <v>12</v>
      </c>
      <c r="D254" s="4" t="s">
        <v>292</v>
      </c>
      <c r="E254" s="4">
        <v>180981547.9032</v>
      </c>
      <c r="F254" s="4">
        <v>0</v>
      </c>
      <c r="G254" s="4">
        <v>144532.0001</v>
      </c>
      <c r="H254" s="4">
        <v>43464978.448700003</v>
      </c>
      <c r="I254" s="5">
        <f t="shared" si="36"/>
        <v>224591058.352</v>
      </c>
      <c r="J254" s="7"/>
      <c r="K254" s="130"/>
      <c r="L254" s="133"/>
      <c r="M254" s="8">
        <v>30</v>
      </c>
      <c r="N254" s="4" t="s">
        <v>653</v>
      </c>
      <c r="O254" s="4">
        <v>116040963.3546</v>
      </c>
      <c r="P254" s="4">
        <v>-2734288.18</v>
      </c>
      <c r="Q254" s="4">
        <v>92670.400500000003</v>
      </c>
      <c r="R254" s="4">
        <v>28899286.600499999</v>
      </c>
      <c r="S254" s="5">
        <f t="shared" si="37"/>
        <v>142298632.17559999</v>
      </c>
    </row>
    <row r="255" spans="1:19" ht="24.95" customHeight="1" x14ac:dyDescent="0.2">
      <c r="A255" s="132"/>
      <c r="B255" s="132"/>
      <c r="C255" s="1">
        <v>13</v>
      </c>
      <c r="D255" s="4" t="s">
        <v>293</v>
      </c>
      <c r="E255" s="4">
        <v>141854652.8971</v>
      </c>
      <c r="F255" s="4">
        <v>0</v>
      </c>
      <c r="G255" s="4">
        <v>113285.2323</v>
      </c>
      <c r="H255" s="4">
        <v>31455788.247299999</v>
      </c>
      <c r="I255" s="5">
        <f t="shared" si="36"/>
        <v>173423726.37670001</v>
      </c>
      <c r="J255" s="7"/>
      <c r="K255" s="14"/>
      <c r="L255" s="134" t="s">
        <v>839</v>
      </c>
      <c r="M255" s="135"/>
      <c r="N255" s="136"/>
      <c r="O255" s="10">
        <f>SUM(O225:O254)</f>
        <v>3306964208.7051992</v>
      </c>
      <c r="P255" s="10">
        <f t="shared" ref="P255:R255" si="48">SUM(P225:P254)</f>
        <v>-82028645.400000036</v>
      </c>
      <c r="Q255" s="10">
        <f t="shared" ref="Q255" si="49">SUM(Q225:Q254)</f>
        <v>2640944.1005000006</v>
      </c>
      <c r="R255" s="10">
        <f t="shared" si="48"/>
        <v>787068002.2141999</v>
      </c>
      <c r="S255" s="5">
        <f t="shared" si="37"/>
        <v>4014644509.6198993</v>
      </c>
    </row>
    <row r="256" spans="1:19" ht="24.95" customHeight="1" x14ac:dyDescent="0.2">
      <c r="A256" s="132"/>
      <c r="B256" s="132"/>
      <c r="C256" s="1">
        <v>14</v>
      </c>
      <c r="D256" s="4" t="s">
        <v>294</v>
      </c>
      <c r="E256" s="4">
        <v>135283266.10210001</v>
      </c>
      <c r="F256" s="4">
        <v>0</v>
      </c>
      <c r="G256" s="4">
        <v>108037.31789999999</v>
      </c>
      <c r="H256" s="4">
        <v>29649723.759300001</v>
      </c>
      <c r="I256" s="5">
        <f t="shared" si="36"/>
        <v>165041027.17930001</v>
      </c>
      <c r="J256" s="7"/>
      <c r="K256" s="128">
        <v>30</v>
      </c>
      <c r="L256" s="131" t="s">
        <v>52</v>
      </c>
      <c r="M256" s="8">
        <v>1</v>
      </c>
      <c r="N256" s="4" t="s">
        <v>654</v>
      </c>
      <c r="O256" s="4">
        <v>114206367.80840001</v>
      </c>
      <c r="P256" s="4">
        <v>-2536017.62</v>
      </c>
      <c r="Q256" s="4">
        <v>91205.291100000002</v>
      </c>
      <c r="R256" s="4">
        <v>31926797.7612</v>
      </c>
      <c r="S256" s="5">
        <f t="shared" si="37"/>
        <v>143688353.24070001</v>
      </c>
    </row>
    <row r="257" spans="1:19" ht="24.95" customHeight="1" x14ac:dyDescent="0.2">
      <c r="A257" s="132"/>
      <c r="B257" s="132"/>
      <c r="C257" s="1">
        <v>15</v>
      </c>
      <c r="D257" s="4" t="s">
        <v>295</v>
      </c>
      <c r="E257" s="4">
        <v>147650553.81999999</v>
      </c>
      <c r="F257" s="4">
        <v>0</v>
      </c>
      <c r="G257" s="4">
        <v>117913.8432</v>
      </c>
      <c r="H257" s="4">
        <v>28492748.8882</v>
      </c>
      <c r="I257" s="5">
        <f t="shared" si="36"/>
        <v>176261216.55140001</v>
      </c>
      <c r="J257" s="7"/>
      <c r="K257" s="129"/>
      <c r="L257" s="132"/>
      <c r="M257" s="8">
        <v>2</v>
      </c>
      <c r="N257" s="4" t="s">
        <v>655</v>
      </c>
      <c r="O257" s="4">
        <v>132627663.0183</v>
      </c>
      <c r="P257" s="4">
        <v>-2536017.62</v>
      </c>
      <c r="Q257" s="4">
        <v>105916.55130000001</v>
      </c>
      <c r="R257" s="4">
        <v>36755774.260200001</v>
      </c>
      <c r="S257" s="5">
        <f t="shared" si="37"/>
        <v>166953336.2098</v>
      </c>
    </row>
    <row r="258" spans="1:19" ht="24.95" customHeight="1" x14ac:dyDescent="0.2">
      <c r="A258" s="132"/>
      <c r="B258" s="132"/>
      <c r="C258" s="1">
        <v>16</v>
      </c>
      <c r="D258" s="4" t="s">
        <v>296</v>
      </c>
      <c r="E258" s="4">
        <v>129520207.7049</v>
      </c>
      <c r="F258" s="4">
        <v>0</v>
      </c>
      <c r="G258" s="4">
        <v>103434.9351</v>
      </c>
      <c r="H258" s="4">
        <v>29683257.4494</v>
      </c>
      <c r="I258" s="5">
        <f t="shared" si="36"/>
        <v>159306900.08939999</v>
      </c>
      <c r="J258" s="7"/>
      <c r="K258" s="129"/>
      <c r="L258" s="132"/>
      <c r="M258" s="8">
        <v>3</v>
      </c>
      <c r="N258" s="4" t="s">
        <v>656</v>
      </c>
      <c r="O258" s="4">
        <v>132111644.4975</v>
      </c>
      <c r="P258" s="4">
        <v>-2536017.62</v>
      </c>
      <c r="Q258" s="4">
        <v>105504.45849999999</v>
      </c>
      <c r="R258" s="4">
        <v>34149593.424099997</v>
      </c>
      <c r="S258" s="5">
        <f t="shared" si="37"/>
        <v>163830724.76010001</v>
      </c>
    </row>
    <row r="259" spans="1:19" ht="24.95" customHeight="1" x14ac:dyDescent="0.2">
      <c r="A259" s="132"/>
      <c r="B259" s="132"/>
      <c r="C259" s="1">
        <v>17</v>
      </c>
      <c r="D259" s="4" t="s">
        <v>297</v>
      </c>
      <c r="E259" s="4">
        <v>106224157.49609999</v>
      </c>
      <c r="F259" s="4">
        <v>0</v>
      </c>
      <c r="G259" s="4">
        <v>84830.691900000005</v>
      </c>
      <c r="H259" s="4">
        <v>26117362.422899999</v>
      </c>
      <c r="I259" s="5">
        <f t="shared" si="36"/>
        <v>132426350.61089998</v>
      </c>
      <c r="J259" s="7"/>
      <c r="K259" s="129"/>
      <c r="L259" s="132"/>
      <c r="M259" s="8">
        <v>4</v>
      </c>
      <c r="N259" s="4" t="s">
        <v>867</v>
      </c>
      <c r="O259" s="4">
        <v>141542083.42070001</v>
      </c>
      <c r="P259" s="4">
        <v>-2536017.62</v>
      </c>
      <c r="Q259" s="4">
        <v>113035.61410000001</v>
      </c>
      <c r="R259" s="4">
        <v>30464015.6567</v>
      </c>
      <c r="S259" s="5">
        <f t="shared" si="37"/>
        <v>169583117.0715</v>
      </c>
    </row>
    <row r="260" spans="1:19" ht="24.95" customHeight="1" x14ac:dyDescent="0.2">
      <c r="A260" s="133"/>
      <c r="B260" s="133"/>
      <c r="C260" s="1">
        <v>18</v>
      </c>
      <c r="D260" s="4" t="s">
        <v>298</v>
      </c>
      <c r="E260" s="4">
        <v>132185247.45200001</v>
      </c>
      <c r="F260" s="4">
        <v>0</v>
      </c>
      <c r="G260" s="4">
        <v>105563.23789999999</v>
      </c>
      <c r="H260" s="4">
        <v>27582897.293099999</v>
      </c>
      <c r="I260" s="5">
        <f t="shared" si="36"/>
        <v>159873707.98300001</v>
      </c>
      <c r="J260" s="7"/>
      <c r="K260" s="129"/>
      <c r="L260" s="132"/>
      <c r="M260" s="8">
        <v>5</v>
      </c>
      <c r="N260" s="4" t="s">
        <v>657</v>
      </c>
      <c r="O260" s="4">
        <v>143608642.5063</v>
      </c>
      <c r="P260" s="4">
        <v>-2536017.62</v>
      </c>
      <c r="Q260" s="4">
        <v>114685.9697</v>
      </c>
      <c r="R260" s="4">
        <v>41148562.536600001</v>
      </c>
      <c r="S260" s="5">
        <f t="shared" si="37"/>
        <v>182335873.3926</v>
      </c>
    </row>
    <row r="261" spans="1:19" ht="24.95" customHeight="1" x14ac:dyDescent="0.2">
      <c r="A261" s="1"/>
      <c r="B261" s="134" t="s">
        <v>822</v>
      </c>
      <c r="C261" s="135"/>
      <c r="D261" s="136"/>
      <c r="E261" s="10">
        <f>SUM(E243:E260)</f>
        <v>2410832780.4050002</v>
      </c>
      <c r="F261" s="10">
        <f t="shared" ref="F261:H261" si="50">SUM(F243:F260)</f>
        <v>0</v>
      </c>
      <c r="G261" s="10">
        <f t="shared" ref="G261" si="51">SUM(G243:G260)</f>
        <v>1925292.8688000003</v>
      </c>
      <c r="H261" s="10">
        <f t="shared" si="50"/>
        <v>561788877.5473001</v>
      </c>
      <c r="I261" s="5">
        <f t="shared" si="36"/>
        <v>2974546950.8211002</v>
      </c>
      <c r="J261" s="7"/>
      <c r="K261" s="129"/>
      <c r="L261" s="132"/>
      <c r="M261" s="8">
        <v>6</v>
      </c>
      <c r="N261" s="4" t="s">
        <v>658</v>
      </c>
      <c r="O261" s="4">
        <v>147600452.7511</v>
      </c>
      <c r="P261" s="4">
        <v>-2536017.62</v>
      </c>
      <c r="Q261" s="4">
        <v>117873.8324</v>
      </c>
      <c r="R261" s="4">
        <v>42726522.8565</v>
      </c>
      <c r="S261" s="5">
        <f t="shared" si="37"/>
        <v>187908831.81999999</v>
      </c>
    </row>
    <row r="262" spans="1:19" ht="24.95" customHeight="1" x14ac:dyDescent="0.2">
      <c r="A262" s="137">
        <v>13</v>
      </c>
      <c r="B262" s="131" t="s">
        <v>35</v>
      </c>
      <c r="C262" s="1">
        <v>1</v>
      </c>
      <c r="D262" s="4" t="s">
        <v>299</v>
      </c>
      <c r="E262" s="4">
        <v>155320478.4152</v>
      </c>
      <c r="F262" s="4">
        <v>0</v>
      </c>
      <c r="G262" s="4">
        <v>124039.05070000001</v>
      </c>
      <c r="H262" s="4">
        <v>38652621.336300001</v>
      </c>
      <c r="I262" s="5">
        <f t="shared" si="36"/>
        <v>194097138.80220002</v>
      </c>
      <c r="J262" s="7"/>
      <c r="K262" s="129"/>
      <c r="L262" s="132"/>
      <c r="M262" s="8">
        <v>7</v>
      </c>
      <c r="N262" s="4" t="s">
        <v>659</v>
      </c>
      <c r="O262" s="4">
        <v>160019605.28490001</v>
      </c>
      <c r="P262" s="4">
        <v>-2536017.62</v>
      </c>
      <c r="Q262" s="4">
        <v>127791.7769</v>
      </c>
      <c r="R262" s="4">
        <v>44203256.477700002</v>
      </c>
      <c r="S262" s="5">
        <f t="shared" si="37"/>
        <v>201814635.91949999</v>
      </c>
    </row>
    <row r="263" spans="1:19" ht="24.95" customHeight="1" x14ac:dyDescent="0.2">
      <c r="A263" s="137"/>
      <c r="B263" s="132"/>
      <c r="C263" s="1">
        <v>2</v>
      </c>
      <c r="D263" s="4" t="s">
        <v>300</v>
      </c>
      <c r="E263" s="4">
        <v>118188388.5227</v>
      </c>
      <c r="F263" s="4">
        <v>0</v>
      </c>
      <c r="G263" s="4">
        <v>94385.335800000001</v>
      </c>
      <c r="H263" s="4">
        <v>28615787.690499999</v>
      </c>
      <c r="I263" s="5">
        <f t="shared" si="36"/>
        <v>146898561.54899999</v>
      </c>
      <c r="J263" s="7"/>
      <c r="K263" s="129"/>
      <c r="L263" s="132"/>
      <c r="M263" s="8">
        <v>8</v>
      </c>
      <c r="N263" s="4" t="s">
        <v>660</v>
      </c>
      <c r="O263" s="4">
        <v>117768556.9742</v>
      </c>
      <c r="P263" s="4">
        <v>-2536017.62</v>
      </c>
      <c r="Q263" s="4">
        <v>94050.058000000005</v>
      </c>
      <c r="R263" s="4">
        <v>33094283.191799998</v>
      </c>
      <c r="S263" s="5">
        <f t="shared" si="37"/>
        <v>148420872.60399997</v>
      </c>
    </row>
    <row r="264" spans="1:19" ht="24.95" customHeight="1" x14ac:dyDescent="0.2">
      <c r="A264" s="137"/>
      <c r="B264" s="132"/>
      <c r="C264" s="1">
        <v>3</v>
      </c>
      <c r="D264" s="4" t="s">
        <v>301</v>
      </c>
      <c r="E264" s="4">
        <v>112690966.6592</v>
      </c>
      <c r="F264" s="4">
        <v>0</v>
      </c>
      <c r="G264" s="4">
        <v>89995.090599999996</v>
      </c>
      <c r="H264" s="4">
        <v>24783687.717500001</v>
      </c>
      <c r="I264" s="5">
        <f t="shared" si="36"/>
        <v>137564649.4673</v>
      </c>
      <c r="J264" s="7"/>
      <c r="K264" s="129"/>
      <c r="L264" s="132"/>
      <c r="M264" s="8">
        <v>9</v>
      </c>
      <c r="N264" s="4" t="s">
        <v>661</v>
      </c>
      <c r="O264" s="4">
        <v>139766423.19620001</v>
      </c>
      <c r="P264" s="4">
        <v>-2536017.62</v>
      </c>
      <c r="Q264" s="4">
        <v>111617.5705</v>
      </c>
      <c r="R264" s="4">
        <v>40177149.092399999</v>
      </c>
      <c r="S264" s="5">
        <f t="shared" si="37"/>
        <v>177519172.23909998</v>
      </c>
    </row>
    <row r="265" spans="1:19" ht="24.95" customHeight="1" x14ac:dyDescent="0.2">
      <c r="A265" s="137"/>
      <c r="B265" s="132"/>
      <c r="C265" s="1">
        <v>4</v>
      </c>
      <c r="D265" s="4" t="s">
        <v>302</v>
      </c>
      <c r="E265" s="4">
        <v>116359540.9189</v>
      </c>
      <c r="F265" s="4">
        <v>0</v>
      </c>
      <c r="G265" s="4">
        <v>92924.816800000001</v>
      </c>
      <c r="H265" s="4">
        <v>27975269.184599999</v>
      </c>
      <c r="I265" s="5">
        <f t="shared" ref="I265:I328" si="52">E265+F265+G265+H265</f>
        <v>144427734.92030001</v>
      </c>
      <c r="J265" s="7"/>
      <c r="K265" s="129"/>
      <c r="L265" s="132"/>
      <c r="M265" s="8">
        <v>10</v>
      </c>
      <c r="N265" s="4" t="s">
        <v>662</v>
      </c>
      <c r="O265" s="4">
        <v>146329022.52090001</v>
      </c>
      <c r="P265" s="4">
        <v>-2536017.62</v>
      </c>
      <c r="Q265" s="4">
        <v>116858.4673</v>
      </c>
      <c r="R265" s="4">
        <v>41211876.145499997</v>
      </c>
      <c r="S265" s="5">
        <f t="shared" ref="S265:S328" si="53">O265+P265+Q265+R265</f>
        <v>185121739.51370001</v>
      </c>
    </row>
    <row r="266" spans="1:19" ht="24.95" customHeight="1" x14ac:dyDescent="0.2">
      <c r="A266" s="137"/>
      <c r="B266" s="132"/>
      <c r="C266" s="1">
        <v>5</v>
      </c>
      <c r="D266" s="4" t="s">
        <v>303</v>
      </c>
      <c r="E266" s="4">
        <v>123247428.9236</v>
      </c>
      <c r="F266" s="4">
        <v>0</v>
      </c>
      <c r="G266" s="4">
        <v>98425.489300000001</v>
      </c>
      <c r="H266" s="4">
        <v>29684611.499400001</v>
      </c>
      <c r="I266" s="5">
        <f t="shared" si="52"/>
        <v>153030465.91229999</v>
      </c>
      <c r="J266" s="7"/>
      <c r="K266" s="129"/>
      <c r="L266" s="132"/>
      <c r="M266" s="8">
        <v>11</v>
      </c>
      <c r="N266" s="4" t="s">
        <v>847</v>
      </c>
      <c r="O266" s="4">
        <v>105830385.9095</v>
      </c>
      <c r="P266" s="4">
        <v>-2536017.62</v>
      </c>
      <c r="Q266" s="4">
        <v>84516.225699999995</v>
      </c>
      <c r="R266" s="4">
        <v>29975212.0733</v>
      </c>
      <c r="S266" s="5">
        <f t="shared" si="53"/>
        <v>133354096.58850001</v>
      </c>
    </row>
    <row r="267" spans="1:19" ht="24.95" customHeight="1" x14ac:dyDescent="0.2">
      <c r="A267" s="137"/>
      <c r="B267" s="132"/>
      <c r="C267" s="1">
        <v>6</v>
      </c>
      <c r="D267" s="4" t="s">
        <v>304</v>
      </c>
      <c r="E267" s="4">
        <v>125639447.6233</v>
      </c>
      <c r="F267" s="4">
        <v>0</v>
      </c>
      <c r="G267" s="4">
        <v>100335.75719999999</v>
      </c>
      <c r="H267" s="4">
        <v>30598967.620099999</v>
      </c>
      <c r="I267" s="5">
        <f t="shared" si="52"/>
        <v>156338751.00060001</v>
      </c>
      <c r="J267" s="7"/>
      <c r="K267" s="129"/>
      <c r="L267" s="132"/>
      <c r="M267" s="8">
        <v>12</v>
      </c>
      <c r="N267" s="4" t="s">
        <v>663</v>
      </c>
      <c r="O267" s="4">
        <v>110368434.5342</v>
      </c>
      <c r="P267" s="4">
        <v>-2536017.62</v>
      </c>
      <c r="Q267" s="4">
        <v>88140.314700000003</v>
      </c>
      <c r="R267" s="4">
        <v>29857155.966600001</v>
      </c>
      <c r="S267" s="5">
        <f t="shared" si="53"/>
        <v>137777713.19550002</v>
      </c>
    </row>
    <row r="268" spans="1:19" ht="24.95" customHeight="1" x14ac:dyDescent="0.2">
      <c r="A268" s="137"/>
      <c r="B268" s="132"/>
      <c r="C268" s="1">
        <v>7</v>
      </c>
      <c r="D268" s="4" t="s">
        <v>305</v>
      </c>
      <c r="E268" s="4">
        <v>103527685.0053</v>
      </c>
      <c r="F268" s="4">
        <v>0</v>
      </c>
      <c r="G268" s="4">
        <v>82677.286999999997</v>
      </c>
      <c r="H268" s="4">
        <v>25218061.617400002</v>
      </c>
      <c r="I268" s="5">
        <f t="shared" si="52"/>
        <v>128828423.90970001</v>
      </c>
      <c r="J268" s="7"/>
      <c r="K268" s="129"/>
      <c r="L268" s="132"/>
      <c r="M268" s="8">
        <v>13</v>
      </c>
      <c r="N268" s="4" t="s">
        <v>868</v>
      </c>
      <c r="O268" s="4">
        <v>108194527.7726</v>
      </c>
      <c r="P268" s="4">
        <v>-2536017.62</v>
      </c>
      <c r="Q268" s="4">
        <v>86404.231100000005</v>
      </c>
      <c r="R268" s="4">
        <v>29992854.798300002</v>
      </c>
      <c r="S268" s="5">
        <f t="shared" si="53"/>
        <v>135737769.18199998</v>
      </c>
    </row>
    <row r="269" spans="1:19" ht="24.95" customHeight="1" x14ac:dyDescent="0.2">
      <c r="A269" s="137"/>
      <c r="B269" s="132"/>
      <c r="C269" s="1">
        <v>8</v>
      </c>
      <c r="D269" s="4" t="s">
        <v>306</v>
      </c>
      <c r="E269" s="4">
        <v>127537826.1032</v>
      </c>
      <c r="F269" s="4">
        <v>0</v>
      </c>
      <c r="G269" s="4">
        <v>101851.8037</v>
      </c>
      <c r="H269" s="4">
        <v>29299036.626200002</v>
      </c>
      <c r="I269" s="5">
        <f t="shared" si="52"/>
        <v>156938714.53310001</v>
      </c>
      <c r="J269" s="7"/>
      <c r="K269" s="129"/>
      <c r="L269" s="132"/>
      <c r="M269" s="8">
        <v>14</v>
      </c>
      <c r="N269" s="4" t="s">
        <v>664</v>
      </c>
      <c r="O269" s="4">
        <v>160697432.78349999</v>
      </c>
      <c r="P269" s="4">
        <v>-2536017.62</v>
      </c>
      <c r="Q269" s="4">
        <v>128333.09050000001</v>
      </c>
      <c r="R269" s="4">
        <v>40925150.582599998</v>
      </c>
      <c r="S269" s="5">
        <f t="shared" si="53"/>
        <v>199214898.83659998</v>
      </c>
    </row>
    <row r="270" spans="1:19" ht="24.95" customHeight="1" x14ac:dyDescent="0.2">
      <c r="A270" s="137"/>
      <c r="B270" s="132"/>
      <c r="C270" s="1">
        <v>9</v>
      </c>
      <c r="D270" s="4" t="s">
        <v>307</v>
      </c>
      <c r="E270" s="4">
        <v>136460404.5546</v>
      </c>
      <c r="F270" s="4">
        <v>0</v>
      </c>
      <c r="G270" s="4">
        <v>108977.38159999999</v>
      </c>
      <c r="H270" s="4">
        <v>33196139.405099999</v>
      </c>
      <c r="I270" s="5">
        <f t="shared" si="52"/>
        <v>169765521.34129998</v>
      </c>
      <c r="J270" s="7"/>
      <c r="K270" s="129"/>
      <c r="L270" s="132"/>
      <c r="M270" s="8">
        <v>15</v>
      </c>
      <c r="N270" s="4" t="s">
        <v>869</v>
      </c>
      <c r="O270" s="4">
        <v>109580636.353</v>
      </c>
      <c r="P270" s="4">
        <v>-2536017.62</v>
      </c>
      <c r="Q270" s="4">
        <v>87511.178499999995</v>
      </c>
      <c r="R270" s="4">
        <v>30929107.918099999</v>
      </c>
      <c r="S270" s="5">
        <f t="shared" si="53"/>
        <v>138061237.82959998</v>
      </c>
    </row>
    <row r="271" spans="1:19" ht="24.95" customHeight="1" x14ac:dyDescent="0.2">
      <c r="A271" s="137"/>
      <c r="B271" s="132"/>
      <c r="C271" s="1">
        <v>10</v>
      </c>
      <c r="D271" s="4" t="s">
        <v>308</v>
      </c>
      <c r="E271" s="4">
        <v>119159900.0835</v>
      </c>
      <c r="F271" s="4">
        <v>0</v>
      </c>
      <c r="G271" s="4">
        <v>95161.185700000002</v>
      </c>
      <c r="H271" s="4">
        <v>28563360.018300001</v>
      </c>
      <c r="I271" s="5">
        <f t="shared" si="52"/>
        <v>147818421.28749999</v>
      </c>
      <c r="J271" s="7"/>
      <c r="K271" s="129"/>
      <c r="L271" s="132"/>
      <c r="M271" s="8">
        <v>16</v>
      </c>
      <c r="N271" s="4" t="s">
        <v>665</v>
      </c>
      <c r="O271" s="4">
        <v>114989323.7797</v>
      </c>
      <c r="P271" s="4">
        <v>-2536017.62</v>
      </c>
      <c r="Q271" s="4">
        <v>91830.560299999997</v>
      </c>
      <c r="R271" s="4">
        <v>31199817.3902</v>
      </c>
      <c r="S271" s="5">
        <f t="shared" si="53"/>
        <v>143744954.11019999</v>
      </c>
    </row>
    <row r="272" spans="1:19" ht="24.95" customHeight="1" x14ac:dyDescent="0.2">
      <c r="A272" s="137"/>
      <c r="B272" s="132"/>
      <c r="C272" s="1">
        <v>11</v>
      </c>
      <c r="D272" s="4" t="s">
        <v>309</v>
      </c>
      <c r="E272" s="4">
        <v>127699480.29449999</v>
      </c>
      <c r="F272" s="4">
        <v>0</v>
      </c>
      <c r="G272" s="4">
        <v>101980.90089999999</v>
      </c>
      <c r="H272" s="4">
        <v>29882247.5572</v>
      </c>
      <c r="I272" s="5">
        <f t="shared" si="52"/>
        <v>157683708.75260001</v>
      </c>
      <c r="J272" s="7"/>
      <c r="K272" s="129"/>
      <c r="L272" s="132"/>
      <c r="M272" s="8">
        <v>17</v>
      </c>
      <c r="N272" s="4" t="s">
        <v>666</v>
      </c>
      <c r="O272" s="4">
        <v>150235490.94440001</v>
      </c>
      <c r="P272" s="4">
        <v>-2536017.62</v>
      </c>
      <c r="Q272" s="4">
        <v>119978.1759</v>
      </c>
      <c r="R272" s="4">
        <v>39606575.858000003</v>
      </c>
      <c r="S272" s="5">
        <f t="shared" si="53"/>
        <v>187426027.35830003</v>
      </c>
    </row>
    <row r="273" spans="1:19" ht="24.95" customHeight="1" x14ac:dyDescent="0.2">
      <c r="A273" s="137"/>
      <c r="B273" s="132"/>
      <c r="C273" s="1">
        <v>12</v>
      </c>
      <c r="D273" s="4" t="s">
        <v>310</v>
      </c>
      <c r="E273" s="4">
        <v>89614423.901899993</v>
      </c>
      <c r="F273" s="4">
        <v>0</v>
      </c>
      <c r="G273" s="4">
        <v>71566.146200000003</v>
      </c>
      <c r="H273" s="4">
        <v>22067771.634300001</v>
      </c>
      <c r="I273" s="5">
        <f t="shared" si="52"/>
        <v>111753761.68239999</v>
      </c>
      <c r="J273" s="7"/>
      <c r="K273" s="129"/>
      <c r="L273" s="132"/>
      <c r="M273" s="8">
        <v>18</v>
      </c>
      <c r="N273" s="4" t="s">
        <v>667</v>
      </c>
      <c r="O273" s="4">
        <v>129904901.02770001</v>
      </c>
      <c r="P273" s="4">
        <v>-2536017.62</v>
      </c>
      <c r="Q273" s="4">
        <v>103742.15150000001</v>
      </c>
      <c r="R273" s="4">
        <v>31581388.240699999</v>
      </c>
      <c r="S273" s="5">
        <f t="shared" si="53"/>
        <v>159054013.7999</v>
      </c>
    </row>
    <row r="274" spans="1:19" ht="24.95" customHeight="1" x14ac:dyDescent="0.2">
      <c r="A274" s="137"/>
      <c r="B274" s="132"/>
      <c r="C274" s="1">
        <v>13</v>
      </c>
      <c r="D274" s="4" t="s">
        <v>311</v>
      </c>
      <c r="E274" s="4">
        <v>113580235.16670001</v>
      </c>
      <c r="F274" s="4">
        <v>0</v>
      </c>
      <c r="G274" s="4">
        <v>90705.261100000003</v>
      </c>
      <c r="H274" s="4">
        <v>27424340.6866</v>
      </c>
      <c r="I274" s="5">
        <f t="shared" si="52"/>
        <v>141095281.1144</v>
      </c>
      <c r="J274" s="7"/>
      <c r="K274" s="129"/>
      <c r="L274" s="132"/>
      <c r="M274" s="8">
        <v>19</v>
      </c>
      <c r="N274" s="4" t="s">
        <v>668</v>
      </c>
      <c r="O274" s="4">
        <v>119254598.48549999</v>
      </c>
      <c r="P274" s="4">
        <v>-2536017.62</v>
      </c>
      <c r="Q274" s="4">
        <v>95236.811900000001</v>
      </c>
      <c r="R274" s="4">
        <v>29975274.636100002</v>
      </c>
      <c r="S274" s="5">
        <f t="shared" si="53"/>
        <v>146789092.31349999</v>
      </c>
    </row>
    <row r="275" spans="1:19" ht="24.95" customHeight="1" x14ac:dyDescent="0.2">
      <c r="A275" s="137"/>
      <c r="B275" s="132"/>
      <c r="C275" s="1">
        <v>14</v>
      </c>
      <c r="D275" s="4" t="s">
        <v>312</v>
      </c>
      <c r="E275" s="4">
        <v>110835811.83759999</v>
      </c>
      <c r="F275" s="4">
        <v>0</v>
      </c>
      <c r="G275" s="4">
        <v>88513.562600000005</v>
      </c>
      <c r="H275" s="4">
        <v>26461185.539299998</v>
      </c>
      <c r="I275" s="5">
        <f t="shared" si="52"/>
        <v>137385510.9395</v>
      </c>
      <c r="J275" s="7"/>
      <c r="K275" s="129"/>
      <c r="L275" s="132"/>
      <c r="M275" s="8">
        <v>20</v>
      </c>
      <c r="N275" s="4" t="s">
        <v>870</v>
      </c>
      <c r="O275" s="4">
        <v>107680102.443</v>
      </c>
      <c r="P275" s="4">
        <v>-2536017.62</v>
      </c>
      <c r="Q275" s="4">
        <v>85993.410699999993</v>
      </c>
      <c r="R275" s="4">
        <v>28647628.297600001</v>
      </c>
      <c r="S275" s="5">
        <f t="shared" si="53"/>
        <v>133877706.53129999</v>
      </c>
    </row>
    <row r="276" spans="1:19" ht="24.95" customHeight="1" x14ac:dyDescent="0.2">
      <c r="A276" s="137"/>
      <c r="B276" s="132"/>
      <c r="C276" s="1">
        <v>15</v>
      </c>
      <c r="D276" s="4" t="s">
        <v>313</v>
      </c>
      <c r="E276" s="4">
        <v>118872903.2587</v>
      </c>
      <c r="F276" s="4">
        <v>0</v>
      </c>
      <c r="G276" s="4">
        <v>94931.989799999996</v>
      </c>
      <c r="H276" s="4">
        <v>28509618.5262</v>
      </c>
      <c r="I276" s="5">
        <f t="shared" si="52"/>
        <v>147477453.77470002</v>
      </c>
      <c r="J276" s="7"/>
      <c r="K276" s="129"/>
      <c r="L276" s="132"/>
      <c r="M276" s="8">
        <v>21</v>
      </c>
      <c r="N276" s="4" t="s">
        <v>669</v>
      </c>
      <c r="O276" s="4">
        <v>132984292.3302</v>
      </c>
      <c r="P276" s="4">
        <v>-2536017.62</v>
      </c>
      <c r="Q276" s="4">
        <v>106201.3557</v>
      </c>
      <c r="R276" s="4">
        <v>36107497.960299999</v>
      </c>
      <c r="S276" s="5">
        <f t="shared" si="53"/>
        <v>166661974.0262</v>
      </c>
    </row>
    <row r="277" spans="1:19" ht="24.95" customHeight="1" x14ac:dyDescent="0.2">
      <c r="A277" s="137"/>
      <c r="B277" s="133"/>
      <c r="C277" s="1">
        <v>16</v>
      </c>
      <c r="D277" s="4" t="s">
        <v>314</v>
      </c>
      <c r="E277" s="4">
        <v>115553733.655</v>
      </c>
      <c r="F277" s="4">
        <v>0</v>
      </c>
      <c r="G277" s="4">
        <v>92281.298500000004</v>
      </c>
      <c r="H277" s="4">
        <v>27740971.294</v>
      </c>
      <c r="I277" s="5">
        <f t="shared" si="52"/>
        <v>143386986.2475</v>
      </c>
      <c r="J277" s="7"/>
      <c r="K277" s="129"/>
      <c r="L277" s="132"/>
      <c r="M277" s="8">
        <v>22</v>
      </c>
      <c r="N277" s="4" t="s">
        <v>871</v>
      </c>
      <c r="O277" s="4">
        <v>123178646.16140001</v>
      </c>
      <c r="P277" s="4">
        <v>-2536017.62</v>
      </c>
      <c r="Q277" s="4">
        <v>98370.559299999994</v>
      </c>
      <c r="R277" s="4">
        <v>32789164.149700001</v>
      </c>
      <c r="S277" s="5">
        <f t="shared" si="53"/>
        <v>153530163.25040001</v>
      </c>
    </row>
    <row r="278" spans="1:19" ht="24.95" customHeight="1" x14ac:dyDescent="0.2">
      <c r="A278" s="1"/>
      <c r="B278" s="134" t="s">
        <v>823</v>
      </c>
      <c r="C278" s="135"/>
      <c r="D278" s="136"/>
      <c r="E278" s="10">
        <f>SUM(E262:E277)</f>
        <v>1914288654.9238997</v>
      </c>
      <c r="F278" s="10">
        <f t="shared" ref="F278:H278" si="54">SUM(F262:F277)</f>
        <v>0</v>
      </c>
      <c r="G278" s="10">
        <f t="shared" ref="G278" si="55">SUM(G262:G277)</f>
        <v>1528752.3575000004</v>
      </c>
      <c r="H278" s="10">
        <f t="shared" si="54"/>
        <v>458673677.95300007</v>
      </c>
      <c r="I278" s="5">
        <f t="shared" si="52"/>
        <v>2374491085.2343998</v>
      </c>
      <c r="J278" s="7"/>
      <c r="K278" s="129"/>
      <c r="L278" s="132"/>
      <c r="M278" s="8">
        <v>23</v>
      </c>
      <c r="N278" s="4" t="s">
        <v>872</v>
      </c>
      <c r="O278" s="4">
        <v>127520842.8777</v>
      </c>
      <c r="P278" s="4">
        <v>-2536017.62</v>
      </c>
      <c r="Q278" s="4">
        <v>101838.2409</v>
      </c>
      <c r="R278" s="4">
        <v>35965042.340300001</v>
      </c>
      <c r="S278" s="5">
        <f t="shared" si="53"/>
        <v>161051705.8389</v>
      </c>
    </row>
    <row r="279" spans="1:19" ht="24.95" customHeight="1" x14ac:dyDescent="0.2">
      <c r="A279" s="137">
        <v>14</v>
      </c>
      <c r="B279" s="131" t="s">
        <v>36</v>
      </c>
      <c r="C279" s="1">
        <v>1</v>
      </c>
      <c r="D279" s="4" t="s">
        <v>315</v>
      </c>
      <c r="E279" s="4">
        <v>144750950.655</v>
      </c>
      <c r="F279" s="4">
        <v>0</v>
      </c>
      <c r="G279" s="4">
        <v>115598.2179</v>
      </c>
      <c r="H279" s="4">
        <v>32375510.353100002</v>
      </c>
      <c r="I279" s="5">
        <f t="shared" si="52"/>
        <v>177242059.22600001</v>
      </c>
      <c r="J279" s="7"/>
      <c r="K279" s="129"/>
      <c r="L279" s="132"/>
      <c r="M279" s="8">
        <v>24</v>
      </c>
      <c r="N279" s="4" t="s">
        <v>873</v>
      </c>
      <c r="O279" s="4">
        <v>109167141.3281</v>
      </c>
      <c r="P279" s="4">
        <v>-2536017.62</v>
      </c>
      <c r="Q279" s="4">
        <v>87180.960999999996</v>
      </c>
      <c r="R279" s="4">
        <v>29839826.055799998</v>
      </c>
      <c r="S279" s="5">
        <f t="shared" si="53"/>
        <v>136558130.72489998</v>
      </c>
    </row>
    <row r="280" spans="1:19" ht="24.95" customHeight="1" x14ac:dyDescent="0.2">
      <c r="A280" s="137"/>
      <c r="B280" s="132"/>
      <c r="C280" s="1">
        <v>2</v>
      </c>
      <c r="D280" s="4" t="s">
        <v>316</v>
      </c>
      <c r="E280" s="4">
        <v>121963078.7582</v>
      </c>
      <c r="F280" s="4">
        <v>0</v>
      </c>
      <c r="G280" s="4">
        <v>97399.806299999997</v>
      </c>
      <c r="H280" s="4">
        <v>28345774.3222</v>
      </c>
      <c r="I280" s="5">
        <f t="shared" si="52"/>
        <v>150406252.8867</v>
      </c>
      <c r="J280" s="7"/>
      <c r="K280" s="129"/>
      <c r="L280" s="132"/>
      <c r="M280" s="8">
        <v>25</v>
      </c>
      <c r="N280" s="4" t="s">
        <v>670</v>
      </c>
      <c r="O280" s="4">
        <v>99898685.908999994</v>
      </c>
      <c r="P280" s="4">
        <v>-2536017.62</v>
      </c>
      <c r="Q280" s="4">
        <v>79779.165599999993</v>
      </c>
      <c r="R280" s="4">
        <v>27610648.981800001</v>
      </c>
      <c r="S280" s="5">
        <f t="shared" si="53"/>
        <v>125053096.4364</v>
      </c>
    </row>
    <row r="281" spans="1:19" ht="24.95" customHeight="1" x14ac:dyDescent="0.2">
      <c r="A281" s="137"/>
      <c r="B281" s="132"/>
      <c r="C281" s="1">
        <v>3</v>
      </c>
      <c r="D281" s="4" t="s">
        <v>317</v>
      </c>
      <c r="E281" s="4">
        <v>165089953.87009999</v>
      </c>
      <c r="F281" s="4">
        <v>0</v>
      </c>
      <c r="G281" s="4">
        <v>131840.96109999999</v>
      </c>
      <c r="H281" s="4">
        <v>37440286.251199998</v>
      </c>
      <c r="I281" s="5">
        <f t="shared" si="52"/>
        <v>202662081.08239999</v>
      </c>
      <c r="J281" s="7"/>
      <c r="K281" s="129"/>
      <c r="L281" s="132"/>
      <c r="M281" s="8">
        <v>26</v>
      </c>
      <c r="N281" s="4" t="s">
        <v>671</v>
      </c>
      <c r="O281" s="4">
        <v>132421398.19310001</v>
      </c>
      <c r="P281" s="4">
        <v>-2536017.62</v>
      </c>
      <c r="Q281" s="4">
        <v>105751.82799999999</v>
      </c>
      <c r="R281" s="4">
        <v>36215606.573200002</v>
      </c>
      <c r="S281" s="5">
        <f t="shared" si="53"/>
        <v>166206738.9743</v>
      </c>
    </row>
    <row r="282" spans="1:19" ht="24.95" customHeight="1" x14ac:dyDescent="0.2">
      <c r="A282" s="137"/>
      <c r="B282" s="132"/>
      <c r="C282" s="1">
        <v>4</v>
      </c>
      <c r="D282" s="4" t="s">
        <v>318</v>
      </c>
      <c r="E282" s="4">
        <v>155190621.08660001</v>
      </c>
      <c r="F282" s="4">
        <v>0</v>
      </c>
      <c r="G282" s="4">
        <v>123935.3465</v>
      </c>
      <c r="H282" s="4">
        <v>35298321.796599999</v>
      </c>
      <c r="I282" s="5">
        <f t="shared" si="52"/>
        <v>190612878.22970003</v>
      </c>
      <c r="J282" s="7"/>
      <c r="K282" s="129"/>
      <c r="L282" s="132"/>
      <c r="M282" s="8">
        <v>27</v>
      </c>
      <c r="N282" s="4" t="s">
        <v>874</v>
      </c>
      <c r="O282" s="4">
        <v>144276814.47549999</v>
      </c>
      <c r="P282" s="4">
        <v>-2536017.62</v>
      </c>
      <c r="Q282" s="4">
        <v>115219.5724</v>
      </c>
      <c r="R282" s="4">
        <v>40115399.554899998</v>
      </c>
      <c r="S282" s="5">
        <f t="shared" si="53"/>
        <v>181971415.98279998</v>
      </c>
    </row>
    <row r="283" spans="1:19" ht="24.95" customHeight="1" x14ac:dyDescent="0.2">
      <c r="A283" s="137"/>
      <c r="B283" s="132"/>
      <c r="C283" s="1">
        <v>5</v>
      </c>
      <c r="D283" s="4" t="s">
        <v>319</v>
      </c>
      <c r="E283" s="4">
        <v>150051458.41960001</v>
      </c>
      <c r="F283" s="4">
        <v>0</v>
      </c>
      <c r="G283" s="4">
        <v>119831.2074</v>
      </c>
      <c r="H283" s="4">
        <v>32412359.874400001</v>
      </c>
      <c r="I283" s="5">
        <f t="shared" si="52"/>
        <v>182583649.50139999</v>
      </c>
      <c r="J283" s="7"/>
      <c r="K283" s="129"/>
      <c r="L283" s="132"/>
      <c r="M283" s="8">
        <v>28</v>
      </c>
      <c r="N283" s="4" t="s">
        <v>672</v>
      </c>
      <c r="O283" s="4">
        <v>110502323.25480001</v>
      </c>
      <c r="P283" s="4">
        <v>-2536017.62</v>
      </c>
      <c r="Q283" s="4">
        <v>88247.238299999997</v>
      </c>
      <c r="R283" s="4">
        <v>30066678.966800001</v>
      </c>
      <c r="S283" s="5">
        <f t="shared" si="53"/>
        <v>138121231.83989999</v>
      </c>
    </row>
    <row r="284" spans="1:19" ht="24.95" customHeight="1" x14ac:dyDescent="0.2">
      <c r="A284" s="137"/>
      <c r="B284" s="132"/>
      <c r="C284" s="1">
        <v>6</v>
      </c>
      <c r="D284" s="4" t="s">
        <v>320</v>
      </c>
      <c r="E284" s="4">
        <v>144269717.70480001</v>
      </c>
      <c r="F284" s="4">
        <v>0</v>
      </c>
      <c r="G284" s="4">
        <v>115213.90489999999</v>
      </c>
      <c r="H284" s="4">
        <v>30597724.2753</v>
      </c>
      <c r="I284" s="5">
        <f t="shared" si="52"/>
        <v>174982655.88500002</v>
      </c>
      <c r="J284" s="7"/>
      <c r="K284" s="129"/>
      <c r="L284" s="132"/>
      <c r="M284" s="8">
        <v>29</v>
      </c>
      <c r="N284" s="4" t="s">
        <v>673</v>
      </c>
      <c r="O284" s="4">
        <v>132891849.8935</v>
      </c>
      <c r="P284" s="4">
        <v>-2536017.62</v>
      </c>
      <c r="Q284" s="4">
        <v>106127.53109999999</v>
      </c>
      <c r="R284" s="4">
        <v>32956269.534499999</v>
      </c>
      <c r="S284" s="5">
        <f t="shared" si="53"/>
        <v>163418229.3391</v>
      </c>
    </row>
    <row r="285" spans="1:19" ht="24.95" customHeight="1" x14ac:dyDescent="0.2">
      <c r="A285" s="137"/>
      <c r="B285" s="132"/>
      <c r="C285" s="1">
        <v>7</v>
      </c>
      <c r="D285" s="4" t="s">
        <v>321</v>
      </c>
      <c r="E285" s="4">
        <v>145667101.97130001</v>
      </c>
      <c r="F285" s="4">
        <v>0</v>
      </c>
      <c r="G285" s="4">
        <v>116329.857</v>
      </c>
      <c r="H285" s="4">
        <v>33070833.919599999</v>
      </c>
      <c r="I285" s="5">
        <f t="shared" si="52"/>
        <v>178854265.74790001</v>
      </c>
      <c r="J285" s="7"/>
      <c r="K285" s="129"/>
      <c r="L285" s="132"/>
      <c r="M285" s="8">
        <v>30</v>
      </c>
      <c r="N285" s="4" t="s">
        <v>875</v>
      </c>
      <c r="O285" s="4">
        <v>112205062.5244</v>
      </c>
      <c r="P285" s="4">
        <v>-2536017.62</v>
      </c>
      <c r="Q285" s="4">
        <v>89607.047200000001</v>
      </c>
      <c r="R285" s="4">
        <v>31280711.1613</v>
      </c>
      <c r="S285" s="5">
        <f t="shared" si="53"/>
        <v>141039363.11289999</v>
      </c>
    </row>
    <row r="286" spans="1:19" ht="24.95" customHeight="1" x14ac:dyDescent="0.2">
      <c r="A286" s="137"/>
      <c r="B286" s="132"/>
      <c r="C286" s="1">
        <v>8</v>
      </c>
      <c r="D286" s="4" t="s">
        <v>322</v>
      </c>
      <c r="E286" s="4">
        <v>157658021.28049999</v>
      </c>
      <c r="F286" s="4">
        <v>0</v>
      </c>
      <c r="G286" s="4">
        <v>125905.81419999999</v>
      </c>
      <c r="H286" s="4">
        <v>36210425.6545</v>
      </c>
      <c r="I286" s="5">
        <f t="shared" si="52"/>
        <v>193994352.74920002</v>
      </c>
      <c r="J286" s="7"/>
      <c r="K286" s="129"/>
      <c r="L286" s="132"/>
      <c r="M286" s="8">
        <v>31</v>
      </c>
      <c r="N286" s="4" t="s">
        <v>674</v>
      </c>
      <c r="O286" s="4">
        <v>112694887.7533</v>
      </c>
      <c r="P286" s="4">
        <v>-2536017.62</v>
      </c>
      <c r="Q286" s="4">
        <v>89998.221999999994</v>
      </c>
      <c r="R286" s="4">
        <v>32055864.930399999</v>
      </c>
      <c r="S286" s="5">
        <f t="shared" si="53"/>
        <v>142304733.28569999</v>
      </c>
    </row>
    <row r="287" spans="1:19" ht="24.95" customHeight="1" x14ac:dyDescent="0.2">
      <c r="A287" s="137"/>
      <c r="B287" s="132"/>
      <c r="C287" s="1">
        <v>9</v>
      </c>
      <c r="D287" s="4" t="s">
        <v>323</v>
      </c>
      <c r="E287" s="4">
        <v>143457187.14559999</v>
      </c>
      <c r="F287" s="4">
        <v>0</v>
      </c>
      <c r="G287" s="4">
        <v>114565.0174</v>
      </c>
      <c r="H287" s="4">
        <v>29196941.9597</v>
      </c>
      <c r="I287" s="5">
        <f t="shared" si="52"/>
        <v>172768694.12269998</v>
      </c>
      <c r="J287" s="7"/>
      <c r="K287" s="129"/>
      <c r="L287" s="132"/>
      <c r="M287" s="8">
        <v>32</v>
      </c>
      <c r="N287" s="4" t="s">
        <v>675</v>
      </c>
      <c r="O287" s="4">
        <v>112147648.9857</v>
      </c>
      <c r="P287" s="4">
        <v>-2536017.62</v>
      </c>
      <c r="Q287" s="4">
        <v>89561.1967</v>
      </c>
      <c r="R287" s="4">
        <v>30428417.3924</v>
      </c>
      <c r="S287" s="5">
        <f t="shared" si="53"/>
        <v>140129609.95480001</v>
      </c>
    </row>
    <row r="288" spans="1:19" ht="24.95" customHeight="1" x14ac:dyDescent="0.2">
      <c r="A288" s="137"/>
      <c r="B288" s="132"/>
      <c r="C288" s="1">
        <v>10</v>
      </c>
      <c r="D288" s="4" t="s">
        <v>324</v>
      </c>
      <c r="E288" s="4">
        <v>134156500.37100001</v>
      </c>
      <c r="F288" s="4">
        <v>0</v>
      </c>
      <c r="G288" s="4">
        <v>107137.4819</v>
      </c>
      <c r="H288" s="4">
        <v>29264947.782699998</v>
      </c>
      <c r="I288" s="5">
        <f t="shared" si="52"/>
        <v>163528585.6356</v>
      </c>
      <c r="J288" s="7"/>
      <c r="K288" s="130"/>
      <c r="L288" s="133"/>
      <c r="M288" s="8">
        <v>33</v>
      </c>
      <c r="N288" s="4" t="s">
        <v>676</v>
      </c>
      <c r="O288" s="4">
        <v>129271435.9075</v>
      </c>
      <c r="P288" s="4">
        <v>-2536017.62</v>
      </c>
      <c r="Q288" s="4">
        <v>103236.26579999999</v>
      </c>
      <c r="R288" s="4">
        <v>32420856.624400001</v>
      </c>
      <c r="S288" s="5">
        <f t="shared" si="53"/>
        <v>159259511.17769998</v>
      </c>
    </row>
    <row r="289" spans="1:19" ht="24.95" customHeight="1" x14ac:dyDescent="0.2">
      <c r="A289" s="137"/>
      <c r="B289" s="132"/>
      <c r="C289" s="1">
        <v>11</v>
      </c>
      <c r="D289" s="4" t="s">
        <v>325</v>
      </c>
      <c r="E289" s="4">
        <v>140452837.91960001</v>
      </c>
      <c r="F289" s="4">
        <v>0</v>
      </c>
      <c r="G289" s="4">
        <v>112165.7418</v>
      </c>
      <c r="H289" s="4">
        <v>29287407.8475</v>
      </c>
      <c r="I289" s="5">
        <f t="shared" si="52"/>
        <v>169852411.50890002</v>
      </c>
      <c r="J289" s="7"/>
      <c r="K289" s="14"/>
      <c r="L289" s="134" t="s">
        <v>840</v>
      </c>
      <c r="M289" s="135"/>
      <c r="N289" s="136"/>
      <c r="O289" s="10">
        <f>SUM(O256:O288)</f>
        <v>4171477325.6057992</v>
      </c>
      <c r="P289" s="10">
        <f t="shared" ref="P289:R289" si="56">SUM(P256:P288)</f>
        <v>-83688581.460000008</v>
      </c>
      <c r="Q289" s="10">
        <f t="shared" ref="Q289" si="57">SUM(Q256:Q288)</f>
        <v>3331344.9246</v>
      </c>
      <c r="R289" s="10">
        <f t="shared" si="56"/>
        <v>1126399981.3899999</v>
      </c>
      <c r="S289" s="5">
        <f t="shared" si="53"/>
        <v>5217520070.4603996</v>
      </c>
    </row>
    <row r="290" spans="1:19" ht="24.95" customHeight="1" x14ac:dyDescent="0.2">
      <c r="A290" s="137"/>
      <c r="B290" s="132"/>
      <c r="C290" s="1">
        <v>12</v>
      </c>
      <c r="D290" s="4" t="s">
        <v>326</v>
      </c>
      <c r="E290" s="4">
        <v>136369859.42950001</v>
      </c>
      <c r="F290" s="4">
        <v>0</v>
      </c>
      <c r="G290" s="4">
        <v>108905.0721</v>
      </c>
      <c r="H290" s="4">
        <v>29157339.672699999</v>
      </c>
      <c r="I290" s="5">
        <f t="shared" si="52"/>
        <v>165636104.17430001</v>
      </c>
      <c r="J290" s="7"/>
      <c r="K290" s="128">
        <v>31</v>
      </c>
      <c r="L290" s="131" t="s">
        <v>53</v>
      </c>
      <c r="M290" s="8">
        <v>1</v>
      </c>
      <c r="N290" s="4" t="s">
        <v>677</v>
      </c>
      <c r="O290" s="4">
        <v>152486871.37270001</v>
      </c>
      <c r="P290" s="4">
        <v>0</v>
      </c>
      <c r="Q290" s="4">
        <v>121776.13</v>
      </c>
      <c r="R290" s="4">
        <v>30060101.0189</v>
      </c>
      <c r="S290" s="5">
        <f t="shared" si="53"/>
        <v>182668748.52160001</v>
      </c>
    </row>
    <row r="291" spans="1:19" ht="24.95" customHeight="1" x14ac:dyDescent="0.2">
      <c r="A291" s="137"/>
      <c r="B291" s="132"/>
      <c r="C291" s="1">
        <v>13</v>
      </c>
      <c r="D291" s="4" t="s">
        <v>327</v>
      </c>
      <c r="E291" s="4">
        <v>176616807.5677</v>
      </c>
      <c r="F291" s="4">
        <v>0</v>
      </c>
      <c r="G291" s="4">
        <v>141046.31520000001</v>
      </c>
      <c r="H291" s="4">
        <v>39351206.0836</v>
      </c>
      <c r="I291" s="5">
        <f t="shared" si="52"/>
        <v>216109059.96649998</v>
      </c>
      <c r="J291" s="7"/>
      <c r="K291" s="129"/>
      <c r="L291" s="132"/>
      <c r="M291" s="8">
        <v>2</v>
      </c>
      <c r="N291" s="4" t="s">
        <v>518</v>
      </c>
      <c r="O291" s="4">
        <v>153821709.47310001</v>
      </c>
      <c r="P291" s="4">
        <v>0</v>
      </c>
      <c r="Q291" s="4">
        <v>122842.1327</v>
      </c>
      <c r="R291" s="4">
        <v>30785329.629999999</v>
      </c>
      <c r="S291" s="5">
        <f t="shared" si="53"/>
        <v>184729881.2358</v>
      </c>
    </row>
    <row r="292" spans="1:19" ht="24.95" customHeight="1" x14ac:dyDescent="0.2">
      <c r="A292" s="137"/>
      <c r="B292" s="132"/>
      <c r="C292" s="1">
        <v>14</v>
      </c>
      <c r="D292" s="4" t="s">
        <v>328</v>
      </c>
      <c r="E292" s="4">
        <v>121183972.90530001</v>
      </c>
      <c r="F292" s="4">
        <v>0</v>
      </c>
      <c r="G292" s="4">
        <v>96777.611799999999</v>
      </c>
      <c r="H292" s="4">
        <v>27899325.7914</v>
      </c>
      <c r="I292" s="5">
        <f t="shared" si="52"/>
        <v>149180076.30849999</v>
      </c>
      <c r="J292" s="7"/>
      <c r="K292" s="129"/>
      <c r="L292" s="132"/>
      <c r="M292" s="8">
        <v>3</v>
      </c>
      <c r="N292" s="4" t="s">
        <v>678</v>
      </c>
      <c r="O292" s="4">
        <v>153151414.68360001</v>
      </c>
      <c r="P292" s="4">
        <v>0</v>
      </c>
      <c r="Q292" s="4">
        <v>122306.8348</v>
      </c>
      <c r="R292" s="4">
        <v>30259488.8367</v>
      </c>
      <c r="S292" s="5">
        <f t="shared" si="53"/>
        <v>183533210.35510001</v>
      </c>
    </row>
    <row r="293" spans="1:19" ht="24.95" customHeight="1" x14ac:dyDescent="0.2">
      <c r="A293" s="137"/>
      <c r="B293" s="132"/>
      <c r="C293" s="1">
        <v>15</v>
      </c>
      <c r="D293" s="4" t="s">
        <v>329</v>
      </c>
      <c r="E293" s="4">
        <v>134131060.3634</v>
      </c>
      <c r="F293" s="4">
        <v>0</v>
      </c>
      <c r="G293" s="4">
        <v>107117.1655</v>
      </c>
      <c r="H293" s="4">
        <v>31145024.127799999</v>
      </c>
      <c r="I293" s="5">
        <f t="shared" si="52"/>
        <v>165383201.65669999</v>
      </c>
      <c r="J293" s="7"/>
      <c r="K293" s="129"/>
      <c r="L293" s="132"/>
      <c r="M293" s="8">
        <v>4</v>
      </c>
      <c r="N293" s="4" t="s">
        <v>679</v>
      </c>
      <c r="O293" s="4">
        <v>116271407.954</v>
      </c>
      <c r="P293" s="4">
        <v>0</v>
      </c>
      <c r="Q293" s="4">
        <v>92854.433699999994</v>
      </c>
      <c r="R293" s="4">
        <v>24450402.656800002</v>
      </c>
      <c r="S293" s="5">
        <f t="shared" si="53"/>
        <v>140814665.04449999</v>
      </c>
    </row>
    <row r="294" spans="1:19" ht="24.95" customHeight="1" x14ac:dyDescent="0.2">
      <c r="A294" s="137"/>
      <c r="B294" s="132"/>
      <c r="C294" s="1">
        <v>16</v>
      </c>
      <c r="D294" s="4" t="s">
        <v>330</v>
      </c>
      <c r="E294" s="4">
        <v>152304030.58149999</v>
      </c>
      <c r="F294" s="4">
        <v>0</v>
      </c>
      <c r="G294" s="4">
        <v>121630.11320000001</v>
      </c>
      <c r="H294" s="4">
        <v>34619514.823600002</v>
      </c>
      <c r="I294" s="5">
        <f t="shared" si="52"/>
        <v>187045175.5183</v>
      </c>
      <c r="J294" s="7"/>
      <c r="K294" s="129"/>
      <c r="L294" s="132"/>
      <c r="M294" s="8">
        <v>5</v>
      </c>
      <c r="N294" s="4" t="s">
        <v>680</v>
      </c>
      <c r="O294" s="4">
        <v>202296381.47099999</v>
      </c>
      <c r="P294" s="4">
        <v>0</v>
      </c>
      <c r="Q294" s="4">
        <v>161554.0422</v>
      </c>
      <c r="R294" s="4">
        <v>45953130.674099997</v>
      </c>
      <c r="S294" s="5">
        <f t="shared" si="53"/>
        <v>248411066.18729997</v>
      </c>
    </row>
    <row r="295" spans="1:19" ht="24.95" customHeight="1" x14ac:dyDescent="0.2">
      <c r="A295" s="137"/>
      <c r="B295" s="133"/>
      <c r="C295" s="1">
        <v>17</v>
      </c>
      <c r="D295" s="4" t="s">
        <v>331</v>
      </c>
      <c r="E295" s="4">
        <v>126128786.7174</v>
      </c>
      <c r="F295" s="4">
        <v>0</v>
      </c>
      <c r="G295" s="4">
        <v>100726.5438</v>
      </c>
      <c r="H295" s="4">
        <v>27767505.856699999</v>
      </c>
      <c r="I295" s="5">
        <f t="shared" si="52"/>
        <v>153997019.11789998</v>
      </c>
      <c r="J295" s="7"/>
      <c r="K295" s="129"/>
      <c r="L295" s="132"/>
      <c r="M295" s="8">
        <v>6</v>
      </c>
      <c r="N295" s="4" t="s">
        <v>681</v>
      </c>
      <c r="O295" s="4">
        <v>174934900.80680001</v>
      </c>
      <c r="P295" s="4">
        <v>0</v>
      </c>
      <c r="Q295" s="4">
        <v>139703.14319999999</v>
      </c>
      <c r="R295" s="4">
        <v>38283925.6998</v>
      </c>
      <c r="S295" s="5">
        <f t="shared" si="53"/>
        <v>213358529.6498</v>
      </c>
    </row>
    <row r="296" spans="1:19" ht="24.95" customHeight="1" x14ac:dyDescent="0.2">
      <c r="A296" s="1"/>
      <c r="B296" s="134" t="s">
        <v>824</v>
      </c>
      <c r="C296" s="135"/>
      <c r="D296" s="136"/>
      <c r="E296" s="10">
        <f>SUM(E279:E295)</f>
        <v>2449441946.7471004</v>
      </c>
      <c r="F296" s="10">
        <f t="shared" ref="F296:H296" si="58">SUM(F279:F295)</f>
        <v>0</v>
      </c>
      <c r="G296" s="10">
        <f t="shared" ref="G296" si="59">SUM(G279:G295)</f>
        <v>1956126.1779999998</v>
      </c>
      <c r="H296" s="10">
        <f t="shared" si="58"/>
        <v>543440450.39259994</v>
      </c>
      <c r="I296" s="5">
        <f t="shared" si="52"/>
        <v>2994838523.3177004</v>
      </c>
      <c r="J296" s="7"/>
      <c r="K296" s="129"/>
      <c r="L296" s="132"/>
      <c r="M296" s="8">
        <v>7</v>
      </c>
      <c r="N296" s="4" t="s">
        <v>682</v>
      </c>
      <c r="O296" s="4">
        <v>153565465.62509999</v>
      </c>
      <c r="P296" s="4">
        <v>0</v>
      </c>
      <c r="Q296" s="4">
        <v>122637.49619999999</v>
      </c>
      <c r="R296" s="4">
        <v>29473949.633699998</v>
      </c>
      <c r="S296" s="5">
        <f t="shared" si="53"/>
        <v>183162052.755</v>
      </c>
    </row>
    <row r="297" spans="1:19" ht="24.95" customHeight="1" x14ac:dyDescent="0.2">
      <c r="A297" s="137">
        <v>15</v>
      </c>
      <c r="B297" s="131" t="s">
        <v>37</v>
      </c>
      <c r="C297" s="1">
        <v>1</v>
      </c>
      <c r="D297" s="4" t="s">
        <v>332</v>
      </c>
      <c r="E297" s="4">
        <v>201240700.34310001</v>
      </c>
      <c r="F297" s="4">
        <v>-4907596.13</v>
      </c>
      <c r="G297" s="4">
        <v>160710.97440000001</v>
      </c>
      <c r="H297" s="4">
        <v>42064797.732100002</v>
      </c>
      <c r="I297" s="5">
        <f t="shared" si="52"/>
        <v>238558612.91960004</v>
      </c>
      <c r="J297" s="7"/>
      <c r="K297" s="129"/>
      <c r="L297" s="132"/>
      <c r="M297" s="8">
        <v>8</v>
      </c>
      <c r="N297" s="4" t="s">
        <v>683</v>
      </c>
      <c r="O297" s="4">
        <v>135623078.2367</v>
      </c>
      <c r="P297" s="4">
        <v>0</v>
      </c>
      <c r="Q297" s="4">
        <v>108308.6921</v>
      </c>
      <c r="R297" s="4">
        <v>26691529.236000001</v>
      </c>
      <c r="S297" s="5">
        <f t="shared" si="53"/>
        <v>162422916.16479999</v>
      </c>
    </row>
    <row r="298" spans="1:19" ht="24.95" customHeight="1" x14ac:dyDescent="0.2">
      <c r="A298" s="137"/>
      <c r="B298" s="132"/>
      <c r="C298" s="1">
        <v>2</v>
      </c>
      <c r="D298" s="4" t="s">
        <v>333</v>
      </c>
      <c r="E298" s="4">
        <v>146147535.8348</v>
      </c>
      <c r="F298" s="4">
        <v>-4907596.13</v>
      </c>
      <c r="G298" s="4">
        <v>116713.5319</v>
      </c>
      <c r="H298" s="4">
        <v>34225421.793099999</v>
      </c>
      <c r="I298" s="5">
        <f t="shared" si="52"/>
        <v>175582075.0298</v>
      </c>
      <c r="J298" s="7"/>
      <c r="K298" s="129"/>
      <c r="L298" s="132"/>
      <c r="M298" s="8">
        <v>9</v>
      </c>
      <c r="N298" s="4" t="s">
        <v>684</v>
      </c>
      <c r="O298" s="4">
        <v>139105298.87529999</v>
      </c>
      <c r="P298" s="4">
        <v>0</v>
      </c>
      <c r="Q298" s="4">
        <v>111089.5961</v>
      </c>
      <c r="R298" s="4">
        <v>27893924.739500001</v>
      </c>
      <c r="S298" s="5">
        <f t="shared" si="53"/>
        <v>167110313.21090001</v>
      </c>
    </row>
    <row r="299" spans="1:19" ht="24.95" customHeight="1" x14ac:dyDescent="0.2">
      <c r="A299" s="137"/>
      <c r="B299" s="132"/>
      <c r="C299" s="1">
        <v>3</v>
      </c>
      <c r="D299" s="4" t="s">
        <v>849</v>
      </c>
      <c r="E299" s="4">
        <v>147094283.83930001</v>
      </c>
      <c r="F299" s="4">
        <v>-4907596.13</v>
      </c>
      <c r="G299" s="4">
        <v>117469.60550000001</v>
      </c>
      <c r="H299" s="4">
        <v>33574455.2905</v>
      </c>
      <c r="I299" s="5">
        <f t="shared" si="52"/>
        <v>175878612.60530001</v>
      </c>
      <c r="J299" s="7"/>
      <c r="K299" s="129"/>
      <c r="L299" s="132"/>
      <c r="M299" s="8">
        <v>10</v>
      </c>
      <c r="N299" s="4" t="s">
        <v>685</v>
      </c>
      <c r="O299" s="4">
        <v>131961535.55069999</v>
      </c>
      <c r="P299" s="4">
        <v>0</v>
      </c>
      <c r="Q299" s="4">
        <v>105384.5814</v>
      </c>
      <c r="R299" s="4">
        <v>25745641.4366</v>
      </c>
      <c r="S299" s="5">
        <f t="shared" si="53"/>
        <v>157812561.56870002</v>
      </c>
    </row>
    <row r="300" spans="1:19" ht="24.95" customHeight="1" x14ac:dyDescent="0.2">
      <c r="A300" s="137"/>
      <c r="B300" s="132"/>
      <c r="C300" s="1">
        <v>4</v>
      </c>
      <c r="D300" s="4" t="s">
        <v>334</v>
      </c>
      <c r="E300" s="4">
        <v>160279070.91299999</v>
      </c>
      <c r="F300" s="4">
        <v>-4907596.13</v>
      </c>
      <c r="G300" s="4">
        <v>127998.98639999999</v>
      </c>
      <c r="H300" s="4">
        <v>33890147.4551</v>
      </c>
      <c r="I300" s="5">
        <f t="shared" si="52"/>
        <v>189389621.2245</v>
      </c>
      <c r="J300" s="7"/>
      <c r="K300" s="129"/>
      <c r="L300" s="132"/>
      <c r="M300" s="8">
        <v>11</v>
      </c>
      <c r="N300" s="4" t="s">
        <v>686</v>
      </c>
      <c r="O300" s="4">
        <v>182321975.76640001</v>
      </c>
      <c r="P300" s="4">
        <v>0</v>
      </c>
      <c r="Q300" s="4">
        <v>145602.46679999999</v>
      </c>
      <c r="R300" s="4">
        <v>37546622.457699999</v>
      </c>
      <c r="S300" s="5">
        <f t="shared" si="53"/>
        <v>220014200.69090003</v>
      </c>
    </row>
    <row r="301" spans="1:19" ht="24.95" customHeight="1" x14ac:dyDescent="0.2">
      <c r="A301" s="137"/>
      <c r="B301" s="132"/>
      <c r="C301" s="1">
        <v>5</v>
      </c>
      <c r="D301" s="4" t="s">
        <v>335</v>
      </c>
      <c r="E301" s="4">
        <v>155893331.92030001</v>
      </c>
      <c r="F301" s="4">
        <v>-4907596.13</v>
      </c>
      <c r="G301" s="4">
        <v>124496.5319</v>
      </c>
      <c r="H301" s="4">
        <v>35698026.265900001</v>
      </c>
      <c r="I301" s="5">
        <f t="shared" si="52"/>
        <v>186808258.58810002</v>
      </c>
      <c r="J301" s="7"/>
      <c r="K301" s="129"/>
      <c r="L301" s="132"/>
      <c r="M301" s="8">
        <v>12</v>
      </c>
      <c r="N301" s="4" t="s">
        <v>687</v>
      </c>
      <c r="O301" s="4">
        <v>122748695.9737</v>
      </c>
      <c r="P301" s="4">
        <v>0</v>
      </c>
      <c r="Q301" s="4">
        <v>98027.200800000006</v>
      </c>
      <c r="R301" s="4">
        <v>25189207.407299999</v>
      </c>
      <c r="S301" s="5">
        <f t="shared" si="53"/>
        <v>148035930.58180001</v>
      </c>
    </row>
    <row r="302" spans="1:19" ht="24.95" customHeight="1" x14ac:dyDescent="0.2">
      <c r="A302" s="137"/>
      <c r="B302" s="132"/>
      <c r="C302" s="1">
        <v>6</v>
      </c>
      <c r="D302" s="4" t="s">
        <v>37</v>
      </c>
      <c r="E302" s="4">
        <v>169748035.4822</v>
      </c>
      <c r="F302" s="4">
        <v>-4907596.13</v>
      </c>
      <c r="G302" s="4">
        <v>135560.9086</v>
      </c>
      <c r="H302" s="4">
        <v>37694594.646300003</v>
      </c>
      <c r="I302" s="5">
        <f t="shared" si="52"/>
        <v>202670594.90710002</v>
      </c>
      <c r="J302" s="7"/>
      <c r="K302" s="129"/>
      <c r="L302" s="132"/>
      <c r="M302" s="8">
        <v>13</v>
      </c>
      <c r="N302" s="4" t="s">
        <v>688</v>
      </c>
      <c r="O302" s="4">
        <v>163871884.36250001</v>
      </c>
      <c r="P302" s="4">
        <v>0</v>
      </c>
      <c r="Q302" s="4">
        <v>130868.2099</v>
      </c>
      <c r="R302" s="4">
        <v>31087257.966600001</v>
      </c>
      <c r="S302" s="5">
        <f t="shared" si="53"/>
        <v>195090010.539</v>
      </c>
    </row>
    <row r="303" spans="1:19" ht="24.95" customHeight="1" x14ac:dyDescent="0.2">
      <c r="A303" s="137"/>
      <c r="B303" s="132"/>
      <c r="C303" s="1">
        <v>7</v>
      </c>
      <c r="D303" s="4" t="s">
        <v>336</v>
      </c>
      <c r="E303" s="4">
        <v>133098145.76540001</v>
      </c>
      <c r="F303" s="4">
        <v>-4907596.13</v>
      </c>
      <c r="G303" s="4">
        <v>106292.2792</v>
      </c>
      <c r="H303" s="4">
        <v>30299978.041000001</v>
      </c>
      <c r="I303" s="5">
        <f t="shared" si="52"/>
        <v>158596819.95560002</v>
      </c>
      <c r="J303" s="7"/>
      <c r="K303" s="129"/>
      <c r="L303" s="132"/>
      <c r="M303" s="8">
        <v>14</v>
      </c>
      <c r="N303" s="4" t="s">
        <v>689</v>
      </c>
      <c r="O303" s="4">
        <v>163634871.4258</v>
      </c>
      <c r="P303" s="4">
        <v>0</v>
      </c>
      <c r="Q303" s="4">
        <v>130678.93120000001</v>
      </c>
      <c r="R303" s="4">
        <v>31415337.576400001</v>
      </c>
      <c r="S303" s="5">
        <f t="shared" si="53"/>
        <v>195180887.93340001</v>
      </c>
    </row>
    <row r="304" spans="1:19" ht="24.95" customHeight="1" x14ac:dyDescent="0.2">
      <c r="A304" s="137"/>
      <c r="B304" s="132"/>
      <c r="C304" s="1">
        <v>8</v>
      </c>
      <c r="D304" s="4" t="s">
        <v>337</v>
      </c>
      <c r="E304" s="4">
        <v>142772278.208</v>
      </c>
      <c r="F304" s="4">
        <v>-4907596.13</v>
      </c>
      <c r="G304" s="4">
        <v>114018.04859999999</v>
      </c>
      <c r="H304" s="4">
        <v>33146149.987599999</v>
      </c>
      <c r="I304" s="5">
        <f t="shared" si="52"/>
        <v>171124850.1142</v>
      </c>
      <c r="J304" s="7"/>
      <c r="K304" s="129"/>
      <c r="L304" s="132"/>
      <c r="M304" s="8">
        <v>15</v>
      </c>
      <c r="N304" s="4" t="s">
        <v>690</v>
      </c>
      <c r="O304" s="4">
        <v>129316755.6743</v>
      </c>
      <c r="P304" s="4">
        <v>0</v>
      </c>
      <c r="Q304" s="4">
        <v>103272.45819999999</v>
      </c>
      <c r="R304" s="4">
        <v>27325478.642200001</v>
      </c>
      <c r="S304" s="5">
        <f t="shared" si="53"/>
        <v>156745506.77469999</v>
      </c>
    </row>
    <row r="305" spans="1:19" ht="24.95" customHeight="1" x14ac:dyDescent="0.2">
      <c r="A305" s="137"/>
      <c r="B305" s="132"/>
      <c r="C305" s="1">
        <v>9</v>
      </c>
      <c r="D305" s="4" t="s">
        <v>338</v>
      </c>
      <c r="E305" s="4">
        <v>130162991.6972</v>
      </c>
      <c r="F305" s="4">
        <v>-4907596.13</v>
      </c>
      <c r="G305" s="4">
        <v>103948.2629</v>
      </c>
      <c r="H305" s="4">
        <v>29572997.670000002</v>
      </c>
      <c r="I305" s="5">
        <f t="shared" si="52"/>
        <v>154932341.50010002</v>
      </c>
      <c r="J305" s="7"/>
      <c r="K305" s="129"/>
      <c r="L305" s="132"/>
      <c r="M305" s="8">
        <v>16</v>
      </c>
      <c r="N305" s="4" t="s">
        <v>691</v>
      </c>
      <c r="O305" s="4">
        <v>164773034.21090001</v>
      </c>
      <c r="P305" s="4">
        <v>0</v>
      </c>
      <c r="Q305" s="4">
        <v>131587.8689</v>
      </c>
      <c r="R305" s="4">
        <v>32109034.508699998</v>
      </c>
      <c r="S305" s="5">
        <f t="shared" si="53"/>
        <v>197013656.58850002</v>
      </c>
    </row>
    <row r="306" spans="1:19" ht="24.95" customHeight="1" x14ac:dyDescent="0.2">
      <c r="A306" s="137"/>
      <c r="B306" s="132"/>
      <c r="C306" s="1">
        <v>10</v>
      </c>
      <c r="D306" s="4" t="s">
        <v>339</v>
      </c>
      <c r="E306" s="4">
        <v>123443119.807</v>
      </c>
      <c r="F306" s="4">
        <v>-4907596.13</v>
      </c>
      <c r="G306" s="4">
        <v>98581.768200000006</v>
      </c>
      <c r="H306" s="4">
        <v>30407273.3367</v>
      </c>
      <c r="I306" s="5">
        <f t="shared" si="52"/>
        <v>149041378.78189999</v>
      </c>
      <c r="J306" s="7"/>
      <c r="K306" s="130"/>
      <c r="L306" s="133"/>
      <c r="M306" s="8">
        <v>17</v>
      </c>
      <c r="N306" s="4" t="s">
        <v>692</v>
      </c>
      <c r="O306" s="4">
        <v>175072082.347</v>
      </c>
      <c r="P306" s="4">
        <v>0</v>
      </c>
      <c r="Q306" s="4">
        <v>139812.69639999999</v>
      </c>
      <c r="R306" s="4">
        <v>29212186.649900001</v>
      </c>
      <c r="S306" s="5">
        <f t="shared" si="53"/>
        <v>204424081.69329998</v>
      </c>
    </row>
    <row r="307" spans="1:19" ht="24.95" customHeight="1" x14ac:dyDescent="0.2">
      <c r="A307" s="137"/>
      <c r="B307" s="133"/>
      <c r="C307" s="1">
        <v>11</v>
      </c>
      <c r="D307" s="4" t="s">
        <v>340</v>
      </c>
      <c r="E307" s="4">
        <v>168479838.8563</v>
      </c>
      <c r="F307" s="4">
        <v>-4907596.13</v>
      </c>
      <c r="G307" s="4">
        <v>134548.12580000001</v>
      </c>
      <c r="H307" s="4">
        <v>36896793.123800002</v>
      </c>
      <c r="I307" s="5">
        <f t="shared" si="52"/>
        <v>200603583.97590002</v>
      </c>
      <c r="J307" s="7"/>
      <c r="K307" s="14"/>
      <c r="L307" s="134" t="s">
        <v>841</v>
      </c>
      <c r="M307" s="135"/>
      <c r="N307" s="136"/>
      <c r="O307" s="10">
        <f>SUM(O290:O306)</f>
        <v>2614957363.8096004</v>
      </c>
      <c r="P307" s="10">
        <f t="shared" ref="P307:R307" si="60">SUM(P290:P306)</f>
        <v>0</v>
      </c>
      <c r="Q307" s="10">
        <f t="shared" ref="Q307" si="61">SUM(Q290:Q306)</f>
        <v>2088306.9146</v>
      </c>
      <c r="R307" s="10">
        <f t="shared" si="60"/>
        <v>523482548.77090007</v>
      </c>
      <c r="S307" s="5">
        <f t="shared" si="53"/>
        <v>3140528219.4951005</v>
      </c>
    </row>
    <row r="308" spans="1:19" ht="24.95" customHeight="1" x14ac:dyDescent="0.2">
      <c r="A308" s="1"/>
      <c r="B308" s="134" t="s">
        <v>825</v>
      </c>
      <c r="C308" s="135"/>
      <c r="D308" s="136"/>
      <c r="E308" s="10">
        <f>SUM(E297:E307)</f>
        <v>1678359332.6665998</v>
      </c>
      <c r="F308" s="10">
        <f t="shared" ref="F308:H308" si="62">SUM(F297:F307)</f>
        <v>-53983557.430000007</v>
      </c>
      <c r="G308" s="10">
        <f t="shared" ref="G308" si="63">SUM(G297:G307)</f>
        <v>1340339.0234000001</v>
      </c>
      <c r="H308" s="10">
        <f t="shared" si="62"/>
        <v>377470635.34210008</v>
      </c>
      <c r="I308" s="5">
        <f t="shared" si="52"/>
        <v>2003186749.6020999</v>
      </c>
      <c r="J308" s="7"/>
      <c r="K308" s="128">
        <v>32</v>
      </c>
      <c r="L308" s="131" t="s">
        <v>54</v>
      </c>
      <c r="M308" s="8">
        <v>1</v>
      </c>
      <c r="N308" s="4" t="s">
        <v>693</v>
      </c>
      <c r="O308" s="4">
        <v>116485360.7395</v>
      </c>
      <c r="P308" s="4">
        <v>0</v>
      </c>
      <c r="Q308" s="4">
        <v>93025.296600000001</v>
      </c>
      <c r="R308" s="4">
        <v>38582457.027500004</v>
      </c>
      <c r="S308" s="5">
        <f t="shared" si="53"/>
        <v>155160843.0636</v>
      </c>
    </row>
    <row r="309" spans="1:19" ht="24.95" customHeight="1" x14ac:dyDescent="0.2">
      <c r="A309" s="137">
        <v>16</v>
      </c>
      <c r="B309" s="131" t="s">
        <v>38</v>
      </c>
      <c r="C309" s="1">
        <v>1</v>
      </c>
      <c r="D309" s="4" t="s">
        <v>341</v>
      </c>
      <c r="E309" s="4">
        <v>131700045.6248</v>
      </c>
      <c r="F309" s="4">
        <v>0</v>
      </c>
      <c r="G309" s="4">
        <v>105175.7553</v>
      </c>
      <c r="H309" s="4">
        <v>31708541.844000001</v>
      </c>
      <c r="I309" s="5">
        <f t="shared" si="52"/>
        <v>163513763.22409999</v>
      </c>
      <c r="J309" s="7"/>
      <c r="K309" s="129"/>
      <c r="L309" s="132"/>
      <c r="M309" s="8">
        <v>2</v>
      </c>
      <c r="N309" s="4" t="s">
        <v>694</v>
      </c>
      <c r="O309" s="4">
        <v>145539411.6961</v>
      </c>
      <c r="P309" s="4">
        <v>0</v>
      </c>
      <c r="Q309" s="4">
        <v>116227.8835</v>
      </c>
      <c r="R309" s="4">
        <v>43755028.724200003</v>
      </c>
      <c r="S309" s="5">
        <f t="shared" si="53"/>
        <v>189410668.30380002</v>
      </c>
    </row>
    <row r="310" spans="1:19" ht="24.95" customHeight="1" x14ac:dyDescent="0.2">
      <c r="A310" s="137"/>
      <c r="B310" s="132"/>
      <c r="C310" s="1">
        <v>2</v>
      </c>
      <c r="D310" s="4" t="s">
        <v>342</v>
      </c>
      <c r="E310" s="4">
        <v>123936381.457</v>
      </c>
      <c r="F310" s="4">
        <v>0</v>
      </c>
      <c r="G310" s="4">
        <v>98975.687300000005</v>
      </c>
      <c r="H310" s="4">
        <v>30160111.191500001</v>
      </c>
      <c r="I310" s="5">
        <f t="shared" si="52"/>
        <v>154195468.33579999</v>
      </c>
      <c r="J310" s="7"/>
      <c r="K310" s="129"/>
      <c r="L310" s="132"/>
      <c r="M310" s="8">
        <v>3</v>
      </c>
      <c r="N310" s="4" t="s">
        <v>695</v>
      </c>
      <c r="O310" s="4">
        <v>134072326.1682</v>
      </c>
      <c r="P310" s="4">
        <v>0</v>
      </c>
      <c r="Q310" s="4">
        <v>107070.2604</v>
      </c>
      <c r="R310" s="4">
        <v>37910469.405699998</v>
      </c>
      <c r="S310" s="5">
        <f t="shared" si="53"/>
        <v>172089865.83429998</v>
      </c>
    </row>
    <row r="311" spans="1:19" ht="24.95" customHeight="1" x14ac:dyDescent="0.2">
      <c r="A311" s="137"/>
      <c r="B311" s="132"/>
      <c r="C311" s="1">
        <v>3</v>
      </c>
      <c r="D311" s="4" t="s">
        <v>343</v>
      </c>
      <c r="E311" s="4">
        <v>113859061.9527</v>
      </c>
      <c r="F311" s="4">
        <v>0</v>
      </c>
      <c r="G311" s="4">
        <v>90927.932400000005</v>
      </c>
      <c r="H311" s="4">
        <v>27659411.328299999</v>
      </c>
      <c r="I311" s="5">
        <f t="shared" si="52"/>
        <v>141609401.21340001</v>
      </c>
      <c r="J311" s="7"/>
      <c r="K311" s="129"/>
      <c r="L311" s="132"/>
      <c r="M311" s="8">
        <v>4</v>
      </c>
      <c r="N311" s="4" t="s">
        <v>696</v>
      </c>
      <c r="O311" s="4">
        <v>143119521.8942</v>
      </c>
      <c r="P311" s="4">
        <v>0</v>
      </c>
      <c r="Q311" s="4">
        <v>114295.35769999999</v>
      </c>
      <c r="R311" s="4">
        <v>41351614.100000001</v>
      </c>
      <c r="S311" s="5">
        <f t="shared" si="53"/>
        <v>184585431.35189998</v>
      </c>
    </row>
    <row r="312" spans="1:19" ht="24.95" customHeight="1" x14ac:dyDescent="0.2">
      <c r="A312" s="137"/>
      <c r="B312" s="132"/>
      <c r="C312" s="1">
        <v>4</v>
      </c>
      <c r="D312" s="4" t="s">
        <v>344</v>
      </c>
      <c r="E312" s="4">
        <v>121097895.6249</v>
      </c>
      <c r="F312" s="4">
        <v>0</v>
      </c>
      <c r="G312" s="4">
        <v>96708.8704</v>
      </c>
      <c r="H312" s="4">
        <v>29827964.996100001</v>
      </c>
      <c r="I312" s="5">
        <f t="shared" si="52"/>
        <v>151022569.4914</v>
      </c>
      <c r="J312" s="7"/>
      <c r="K312" s="129"/>
      <c r="L312" s="132"/>
      <c r="M312" s="8">
        <v>5</v>
      </c>
      <c r="N312" s="4" t="s">
        <v>697</v>
      </c>
      <c r="O312" s="4">
        <v>132850722.2009</v>
      </c>
      <c r="P312" s="4">
        <v>0</v>
      </c>
      <c r="Q312" s="4">
        <v>106094.6865</v>
      </c>
      <c r="R312" s="4">
        <v>41920373.011600003</v>
      </c>
      <c r="S312" s="5">
        <f t="shared" si="53"/>
        <v>174877189.89899999</v>
      </c>
    </row>
    <row r="313" spans="1:19" ht="24.95" customHeight="1" x14ac:dyDescent="0.2">
      <c r="A313" s="137"/>
      <c r="B313" s="132"/>
      <c r="C313" s="1">
        <v>5</v>
      </c>
      <c r="D313" s="4" t="s">
        <v>345</v>
      </c>
      <c r="E313" s="4">
        <v>129854037.51719999</v>
      </c>
      <c r="F313" s="4">
        <v>0</v>
      </c>
      <c r="G313" s="4">
        <v>103701.5319</v>
      </c>
      <c r="H313" s="4">
        <v>29378325.759799998</v>
      </c>
      <c r="I313" s="5">
        <f t="shared" si="52"/>
        <v>159336064.8089</v>
      </c>
      <c r="J313" s="7"/>
      <c r="K313" s="129"/>
      <c r="L313" s="132"/>
      <c r="M313" s="8">
        <v>6</v>
      </c>
      <c r="N313" s="4" t="s">
        <v>698</v>
      </c>
      <c r="O313" s="4">
        <v>132828523.0675</v>
      </c>
      <c r="P313" s="4">
        <v>0</v>
      </c>
      <c r="Q313" s="4">
        <v>106076.9583</v>
      </c>
      <c r="R313" s="4">
        <v>41623699.954899997</v>
      </c>
      <c r="S313" s="5">
        <f t="shared" si="53"/>
        <v>174558299.98069999</v>
      </c>
    </row>
    <row r="314" spans="1:19" ht="24.95" customHeight="1" x14ac:dyDescent="0.2">
      <c r="A314" s="137"/>
      <c r="B314" s="132"/>
      <c r="C314" s="1">
        <v>6</v>
      </c>
      <c r="D314" s="4" t="s">
        <v>346</v>
      </c>
      <c r="E314" s="4">
        <v>130288850.2853</v>
      </c>
      <c r="F314" s="4">
        <v>0</v>
      </c>
      <c r="G314" s="4">
        <v>104048.77370000001</v>
      </c>
      <c r="H314" s="4">
        <v>29470480.844700001</v>
      </c>
      <c r="I314" s="5">
        <f t="shared" si="52"/>
        <v>159863379.90369999</v>
      </c>
      <c r="J314" s="7"/>
      <c r="K314" s="129"/>
      <c r="L314" s="132"/>
      <c r="M314" s="8">
        <v>7</v>
      </c>
      <c r="N314" s="4" t="s">
        <v>699</v>
      </c>
      <c r="O314" s="4">
        <v>143955725.06959999</v>
      </c>
      <c r="P314" s="4">
        <v>0</v>
      </c>
      <c r="Q314" s="4">
        <v>114963.1501</v>
      </c>
      <c r="R314" s="4">
        <v>43776800.597599998</v>
      </c>
      <c r="S314" s="5">
        <f t="shared" si="53"/>
        <v>187847488.81729996</v>
      </c>
    </row>
    <row r="315" spans="1:19" ht="24.95" customHeight="1" x14ac:dyDescent="0.2">
      <c r="A315" s="137"/>
      <c r="B315" s="132"/>
      <c r="C315" s="1">
        <v>7</v>
      </c>
      <c r="D315" s="4" t="s">
        <v>347</v>
      </c>
      <c r="E315" s="4">
        <v>116615392.7129</v>
      </c>
      <c r="F315" s="4">
        <v>0</v>
      </c>
      <c r="G315" s="4">
        <v>93129.140199999994</v>
      </c>
      <c r="H315" s="4">
        <v>27022083.527899999</v>
      </c>
      <c r="I315" s="5">
        <f t="shared" si="52"/>
        <v>143730605.38100001</v>
      </c>
      <c r="J315" s="7"/>
      <c r="K315" s="129"/>
      <c r="L315" s="132"/>
      <c r="M315" s="8">
        <v>8</v>
      </c>
      <c r="N315" s="4" t="s">
        <v>700</v>
      </c>
      <c r="O315" s="4">
        <v>139465866.73480001</v>
      </c>
      <c r="P315" s="4">
        <v>0</v>
      </c>
      <c r="Q315" s="4">
        <v>111377.5459</v>
      </c>
      <c r="R315" s="4">
        <v>40092536.650200002</v>
      </c>
      <c r="S315" s="5">
        <f t="shared" si="53"/>
        <v>179669780.93090001</v>
      </c>
    </row>
    <row r="316" spans="1:19" ht="24.95" customHeight="1" x14ac:dyDescent="0.2">
      <c r="A316" s="137"/>
      <c r="B316" s="132"/>
      <c r="C316" s="1">
        <v>8</v>
      </c>
      <c r="D316" s="4" t="s">
        <v>348</v>
      </c>
      <c r="E316" s="4">
        <v>123519853.0424</v>
      </c>
      <c r="F316" s="4">
        <v>0</v>
      </c>
      <c r="G316" s="4">
        <v>98643.047399999996</v>
      </c>
      <c r="H316" s="4">
        <v>28809629.410999998</v>
      </c>
      <c r="I316" s="5">
        <f t="shared" si="52"/>
        <v>152428125.50080001</v>
      </c>
      <c r="J316" s="7"/>
      <c r="K316" s="129"/>
      <c r="L316" s="132"/>
      <c r="M316" s="8">
        <v>9</v>
      </c>
      <c r="N316" s="4" t="s">
        <v>701</v>
      </c>
      <c r="O316" s="4">
        <v>133026270.26899999</v>
      </c>
      <c r="P316" s="4">
        <v>0</v>
      </c>
      <c r="Q316" s="4">
        <v>106234.8793</v>
      </c>
      <c r="R316" s="4">
        <v>40781791.619900003</v>
      </c>
      <c r="S316" s="5">
        <f t="shared" si="53"/>
        <v>173914296.76819998</v>
      </c>
    </row>
    <row r="317" spans="1:19" ht="24.95" customHeight="1" x14ac:dyDescent="0.2">
      <c r="A317" s="137"/>
      <c r="B317" s="132"/>
      <c r="C317" s="1">
        <v>9</v>
      </c>
      <c r="D317" s="4" t="s">
        <v>349</v>
      </c>
      <c r="E317" s="4">
        <v>138969824.62400001</v>
      </c>
      <c r="F317" s="4">
        <v>0</v>
      </c>
      <c r="G317" s="4">
        <v>110981.4063</v>
      </c>
      <c r="H317" s="4">
        <v>31901485.687800001</v>
      </c>
      <c r="I317" s="5">
        <f t="shared" si="52"/>
        <v>170982291.71810001</v>
      </c>
      <c r="J317" s="7"/>
      <c r="K317" s="129"/>
      <c r="L317" s="132"/>
      <c r="M317" s="8">
        <v>10</v>
      </c>
      <c r="N317" s="4" t="s">
        <v>702</v>
      </c>
      <c r="O317" s="4">
        <v>155994712.05250001</v>
      </c>
      <c r="P317" s="4">
        <v>0</v>
      </c>
      <c r="Q317" s="4">
        <v>124577.4942</v>
      </c>
      <c r="R317" s="4">
        <v>43756843.046999998</v>
      </c>
      <c r="S317" s="5">
        <f t="shared" si="53"/>
        <v>199876132.59369999</v>
      </c>
    </row>
    <row r="318" spans="1:19" ht="24.95" customHeight="1" x14ac:dyDescent="0.2">
      <c r="A318" s="137"/>
      <c r="B318" s="132"/>
      <c r="C318" s="1">
        <v>10</v>
      </c>
      <c r="D318" s="4" t="s">
        <v>350</v>
      </c>
      <c r="E318" s="4">
        <v>122829875.2975</v>
      </c>
      <c r="F318" s="4">
        <v>0</v>
      </c>
      <c r="G318" s="4">
        <v>98092.030700000003</v>
      </c>
      <c r="H318" s="4">
        <v>29757581.784600001</v>
      </c>
      <c r="I318" s="5">
        <f t="shared" si="52"/>
        <v>152685549.1128</v>
      </c>
      <c r="J318" s="7"/>
      <c r="K318" s="129"/>
      <c r="L318" s="132"/>
      <c r="M318" s="8">
        <v>11</v>
      </c>
      <c r="N318" s="4" t="s">
        <v>703</v>
      </c>
      <c r="O318" s="4">
        <v>138928935.99509999</v>
      </c>
      <c r="P318" s="4">
        <v>0</v>
      </c>
      <c r="Q318" s="4">
        <v>110948.75260000001</v>
      </c>
      <c r="R318" s="4">
        <v>42466421.607000001</v>
      </c>
      <c r="S318" s="5">
        <f t="shared" si="53"/>
        <v>181506306.3547</v>
      </c>
    </row>
    <row r="319" spans="1:19" ht="24.95" customHeight="1" x14ac:dyDescent="0.2">
      <c r="A319" s="137"/>
      <c r="B319" s="132"/>
      <c r="C319" s="1">
        <v>11</v>
      </c>
      <c r="D319" s="4" t="s">
        <v>351</v>
      </c>
      <c r="E319" s="4">
        <v>151505496.07069999</v>
      </c>
      <c r="F319" s="4">
        <v>0</v>
      </c>
      <c r="G319" s="4">
        <v>120992.4029</v>
      </c>
      <c r="H319" s="4">
        <v>34330113.142399997</v>
      </c>
      <c r="I319" s="5">
        <f t="shared" si="52"/>
        <v>185956601.616</v>
      </c>
      <c r="J319" s="7"/>
      <c r="K319" s="129"/>
      <c r="L319" s="132"/>
      <c r="M319" s="8">
        <v>12</v>
      </c>
      <c r="N319" s="4" t="s">
        <v>704</v>
      </c>
      <c r="O319" s="4">
        <v>132966909.71709999</v>
      </c>
      <c r="P319" s="4">
        <v>0</v>
      </c>
      <c r="Q319" s="4">
        <v>106187.474</v>
      </c>
      <c r="R319" s="4">
        <v>40020088.864500001</v>
      </c>
      <c r="S319" s="5">
        <f t="shared" si="53"/>
        <v>173093186.05559999</v>
      </c>
    </row>
    <row r="320" spans="1:19" ht="24.95" customHeight="1" x14ac:dyDescent="0.2">
      <c r="A320" s="137"/>
      <c r="B320" s="132"/>
      <c r="C320" s="1">
        <v>12</v>
      </c>
      <c r="D320" s="4" t="s">
        <v>352</v>
      </c>
      <c r="E320" s="4">
        <v>128672918.2974</v>
      </c>
      <c r="F320" s="4">
        <v>0</v>
      </c>
      <c r="G320" s="4">
        <v>102758.2892</v>
      </c>
      <c r="H320" s="4">
        <v>29473796.675999999</v>
      </c>
      <c r="I320" s="5">
        <f t="shared" si="52"/>
        <v>158249473.2626</v>
      </c>
      <c r="J320" s="7"/>
      <c r="K320" s="129"/>
      <c r="L320" s="132"/>
      <c r="M320" s="8">
        <v>13</v>
      </c>
      <c r="N320" s="4" t="s">
        <v>705</v>
      </c>
      <c r="O320" s="4">
        <v>157854833.31729999</v>
      </c>
      <c r="P320" s="4">
        <v>0</v>
      </c>
      <c r="Q320" s="4">
        <v>126062.9884</v>
      </c>
      <c r="R320" s="4">
        <v>46557344.109700002</v>
      </c>
      <c r="S320" s="5">
        <f t="shared" si="53"/>
        <v>204538240.4154</v>
      </c>
    </row>
    <row r="321" spans="1:19" ht="24.95" customHeight="1" x14ac:dyDescent="0.2">
      <c r="A321" s="137"/>
      <c r="B321" s="132"/>
      <c r="C321" s="1">
        <v>13</v>
      </c>
      <c r="D321" s="4" t="s">
        <v>353</v>
      </c>
      <c r="E321" s="4">
        <v>116239782.86310001</v>
      </c>
      <c r="F321" s="4">
        <v>0</v>
      </c>
      <c r="G321" s="4">
        <v>92829.177899999995</v>
      </c>
      <c r="H321" s="4">
        <v>28546490.044300001</v>
      </c>
      <c r="I321" s="5">
        <f t="shared" si="52"/>
        <v>144879102.0853</v>
      </c>
      <c r="J321" s="7"/>
      <c r="K321" s="129"/>
      <c r="L321" s="132"/>
      <c r="M321" s="8">
        <v>14</v>
      </c>
      <c r="N321" s="4" t="s">
        <v>706</v>
      </c>
      <c r="O321" s="4">
        <v>193310363.99160001</v>
      </c>
      <c r="P321" s="4">
        <v>0</v>
      </c>
      <c r="Q321" s="4">
        <v>154377.80179999999</v>
      </c>
      <c r="R321" s="4">
        <v>57228815.353</v>
      </c>
      <c r="S321" s="5">
        <f t="shared" si="53"/>
        <v>250693557.14640003</v>
      </c>
    </row>
    <row r="322" spans="1:19" ht="24.95" customHeight="1" x14ac:dyDescent="0.2">
      <c r="A322" s="137"/>
      <c r="B322" s="132"/>
      <c r="C322" s="1">
        <v>14</v>
      </c>
      <c r="D322" s="4" t="s">
        <v>354</v>
      </c>
      <c r="E322" s="4">
        <v>113120242.1347</v>
      </c>
      <c r="F322" s="4">
        <v>0</v>
      </c>
      <c r="G322" s="4">
        <v>90337.910300000003</v>
      </c>
      <c r="H322" s="4">
        <v>27505569.2687</v>
      </c>
      <c r="I322" s="5">
        <f t="shared" si="52"/>
        <v>140716149.31369999</v>
      </c>
      <c r="J322" s="7"/>
      <c r="K322" s="129"/>
      <c r="L322" s="132"/>
      <c r="M322" s="8">
        <v>15</v>
      </c>
      <c r="N322" s="4" t="s">
        <v>707</v>
      </c>
      <c r="O322" s="4">
        <v>156067824.12760001</v>
      </c>
      <c r="P322" s="4">
        <v>0</v>
      </c>
      <c r="Q322" s="4">
        <v>124635.8815</v>
      </c>
      <c r="R322" s="4">
        <v>45854825.814800002</v>
      </c>
      <c r="S322" s="5">
        <f t="shared" si="53"/>
        <v>202047285.82390001</v>
      </c>
    </row>
    <row r="323" spans="1:19" ht="24.95" customHeight="1" x14ac:dyDescent="0.2">
      <c r="A323" s="137"/>
      <c r="B323" s="132"/>
      <c r="C323" s="1">
        <v>15</v>
      </c>
      <c r="D323" s="4" t="s">
        <v>355</v>
      </c>
      <c r="E323" s="4">
        <v>100772204.3724</v>
      </c>
      <c r="F323" s="4">
        <v>0</v>
      </c>
      <c r="G323" s="4">
        <v>80476.758100000006</v>
      </c>
      <c r="H323" s="4">
        <v>24482532.131999999</v>
      </c>
      <c r="I323" s="5">
        <f t="shared" si="52"/>
        <v>125335213.2625</v>
      </c>
      <c r="J323" s="7"/>
      <c r="K323" s="129"/>
      <c r="L323" s="132"/>
      <c r="M323" s="8">
        <v>16</v>
      </c>
      <c r="N323" s="4" t="s">
        <v>708</v>
      </c>
      <c r="O323" s="4">
        <v>157486118.64989999</v>
      </c>
      <c r="P323" s="4">
        <v>0</v>
      </c>
      <c r="Q323" s="4">
        <v>125768.53260000001</v>
      </c>
      <c r="R323" s="4">
        <v>45918765.052299999</v>
      </c>
      <c r="S323" s="5">
        <f t="shared" si="53"/>
        <v>203530652.23479998</v>
      </c>
    </row>
    <row r="324" spans="1:19" ht="24.95" customHeight="1" x14ac:dyDescent="0.2">
      <c r="A324" s="137"/>
      <c r="B324" s="132"/>
      <c r="C324" s="1">
        <v>16</v>
      </c>
      <c r="D324" s="4" t="s">
        <v>356</v>
      </c>
      <c r="E324" s="4">
        <v>109235753.40880001</v>
      </c>
      <c r="F324" s="4">
        <v>0</v>
      </c>
      <c r="G324" s="4">
        <v>87235.754700000005</v>
      </c>
      <c r="H324" s="4">
        <v>26857543.220199998</v>
      </c>
      <c r="I324" s="5">
        <f t="shared" si="52"/>
        <v>136180532.38370001</v>
      </c>
      <c r="J324" s="7"/>
      <c r="K324" s="129"/>
      <c r="L324" s="132"/>
      <c r="M324" s="8">
        <v>17</v>
      </c>
      <c r="N324" s="4" t="s">
        <v>709</v>
      </c>
      <c r="O324" s="4">
        <v>108199998.0601</v>
      </c>
      <c r="P324" s="4">
        <v>0</v>
      </c>
      <c r="Q324" s="4">
        <v>86408.599700000006</v>
      </c>
      <c r="R324" s="4">
        <v>32822670.377</v>
      </c>
      <c r="S324" s="5">
        <f t="shared" si="53"/>
        <v>141109077.0368</v>
      </c>
    </row>
    <row r="325" spans="1:19" ht="24.95" customHeight="1" x14ac:dyDescent="0.2">
      <c r="A325" s="137"/>
      <c r="B325" s="132"/>
      <c r="C325" s="1">
        <v>17</v>
      </c>
      <c r="D325" s="4" t="s">
        <v>357</v>
      </c>
      <c r="E325" s="4">
        <v>128238856.1847</v>
      </c>
      <c r="F325" s="4">
        <v>0</v>
      </c>
      <c r="G325" s="4">
        <v>102411.6468</v>
      </c>
      <c r="H325" s="4">
        <v>28414982.923900001</v>
      </c>
      <c r="I325" s="5">
        <f t="shared" si="52"/>
        <v>156756250.7554</v>
      </c>
      <c r="J325" s="7"/>
      <c r="K325" s="129"/>
      <c r="L325" s="132"/>
      <c r="M325" s="8">
        <v>18</v>
      </c>
      <c r="N325" s="4" t="s">
        <v>710</v>
      </c>
      <c r="O325" s="4">
        <v>133140559.78389999</v>
      </c>
      <c r="P325" s="4">
        <v>0</v>
      </c>
      <c r="Q325" s="4">
        <v>106326.151</v>
      </c>
      <c r="R325" s="4">
        <v>42040869.069700003</v>
      </c>
      <c r="S325" s="5">
        <f t="shared" si="53"/>
        <v>175287755.00459999</v>
      </c>
    </row>
    <row r="326" spans="1:19" ht="24.95" customHeight="1" x14ac:dyDescent="0.2">
      <c r="A326" s="137"/>
      <c r="B326" s="132"/>
      <c r="C326" s="1">
        <v>18</v>
      </c>
      <c r="D326" s="4" t="s">
        <v>358</v>
      </c>
      <c r="E326" s="4">
        <v>138803471.87</v>
      </c>
      <c r="F326" s="4">
        <v>0</v>
      </c>
      <c r="G326" s="4">
        <v>110848.5569</v>
      </c>
      <c r="H326" s="4">
        <v>30888092.5682</v>
      </c>
      <c r="I326" s="5">
        <f t="shared" si="52"/>
        <v>169802412.99509999</v>
      </c>
      <c r="J326" s="7"/>
      <c r="K326" s="129"/>
      <c r="L326" s="132"/>
      <c r="M326" s="8">
        <v>19</v>
      </c>
      <c r="N326" s="4" t="s">
        <v>711</v>
      </c>
      <c r="O326" s="4">
        <v>105527020.9816</v>
      </c>
      <c r="P326" s="4">
        <v>0</v>
      </c>
      <c r="Q326" s="4">
        <v>84273.958199999994</v>
      </c>
      <c r="R326" s="4">
        <v>34429472.173</v>
      </c>
      <c r="S326" s="5">
        <f t="shared" si="53"/>
        <v>140040767.1128</v>
      </c>
    </row>
    <row r="327" spans="1:19" ht="24.95" customHeight="1" x14ac:dyDescent="0.2">
      <c r="A327" s="137"/>
      <c r="B327" s="132"/>
      <c r="C327" s="1">
        <v>19</v>
      </c>
      <c r="D327" s="4" t="s">
        <v>359</v>
      </c>
      <c r="E327" s="4">
        <v>121612152.1419</v>
      </c>
      <c r="F327" s="4">
        <v>0</v>
      </c>
      <c r="G327" s="4">
        <v>97119.555999999997</v>
      </c>
      <c r="H327" s="4">
        <v>27741118.4164</v>
      </c>
      <c r="I327" s="5">
        <f t="shared" si="52"/>
        <v>149450390.11430001</v>
      </c>
      <c r="J327" s="7"/>
      <c r="K327" s="129"/>
      <c r="L327" s="132"/>
      <c r="M327" s="8">
        <v>20</v>
      </c>
      <c r="N327" s="4" t="s">
        <v>712</v>
      </c>
      <c r="O327" s="4">
        <v>114145349.34729999</v>
      </c>
      <c r="P327" s="4">
        <v>0</v>
      </c>
      <c r="Q327" s="4">
        <v>91156.561700000006</v>
      </c>
      <c r="R327" s="4">
        <v>37629249.3741</v>
      </c>
      <c r="S327" s="5">
        <f t="shared" si="53"/>
        <v>151865755.28310001</v>
      </c>
    </row>
    <row r="328" spans="1:19" ht="24.95" customHeight="1" x14ac:dyDescent="0.2">
      <c r="A328" s="137"/>
      <c r="B328" s="132"/>
      <c r="C328" s="1">
        <v>20</v>
      </c>
      <c r="D328" s="4" t="s">
        <v>360</v>
      </c>
      <c r="E328" s="4">
        <v>108039658.9736</v>
      </c>
      <c r="F328" s="4">
        <v>0</v>
      </c>
      <c r="G328" s="4">
        <v>86280.552800000005</v>
      </c>
      <c r="H328" s="4">
        <v>25677169.841499999</v>
      </c>
      <c r="I328" s="5">
        <f t="shared" si="52"/>
        <v>133803109.3679</v>
      </c>
      <c r="J328" s="7"/>
      <c r="K328" s="129"/>
      <c r="L328" s="132"/>
      <c r="M328" s="8">
        <v>21</v>
      </c>
      <c r="N328" s="4" t="s">
        <v>713</v>
      </c>
      <c r="O328" s="4">
        <v>117891370.061</v>
      </c>
      <c r="P328" s="4">
        <v>0</v>
      </c>
      <c r="Q328" s="4">
        <v>94148.136700000003</v>
      </c>
      <c r="R328" s="4">
        <v>35825937.651600003</v>
      </c>
      <c r="S328" s="5">
        <f t="shared" si="53"/>
        <v>153811455.84930003</v>
      </c>
    </row>
    <row r="329" spans="1:19" ht="24.95" customHeight="1" x14ac:dyDescent="0.2">
      <c r="A329" s="137"/>
      <c r="B329" s="132"/>
      <c r="C329" s="1">
        <v>21</v>
      </c>
      <c r="D329" s="4" t="s">
        <v>361</v>
      </c>
      <c r="E329" s="4">
        <v>118828778.93629999</v>
      </c>
      <c r="F329" s="4">
        <v>0</v>
      </c>
      <c r="G329" s="4">
        <v>94896.752099999998</v>
      </c>
      <c r="H329" s="4">
        <v>28396777.133200001</v>
      </c>
      <c r="I329" s="5">
        <f t="shared" ref="I329:I392" si="64">E329+F329+G329+H329</f>
        <v>147320452.82159999</v>
      </c>
      <c r="J329" s="7"/>
      <c r="K329" s="129"/>
      <c r="L329" s="132"/>
      <c r="M329" s="8">
        <v>22</v>
      </c>
      <c r="N329" s="4" t="s">
        <v>714</v>
      </c>
      <c r="O329" s="4">
        <v>218939581.34799999</v>
      </c>
      <c r="P329" s="4">
        <v>0</v>
      </c>
      <c r="Q329" s="4">
        <v>174845.31409999999</v>
      </c>
      <c r="R329" s="4">
        <v>62003987.796999998</v>
      </c>
      <c r="S329" s="5">
        <f t="shared" ref="S329:S392" si="65">O329+P329+Q329+R329</f>
        <v>281118414.45910001</v>
      </c>
    </row>
    <row r="330" spans="1:19" ht="24.95" customHeight="1" x14ac:dyDescent="0.2">
      <c r="A330" s="137"/>
      <c r="B330" s="132"/>
      <c r="C330" s="1">
        <v>22</v>
      </c>
      <c r="D330" s="4" t="s">
        <v>362</v>
      </c>
      <c r="E330" s="4">
        <v>115594629.3443</v>
      </c>
      <c r="F330" s="4">
        <v>0</v>
      </c>
      <c r="G330" s="4">
        <v>92313.957800000004</v>
      </c>
      <c r="H330" s="4">
        <v>26975724.452599999</v>
      </c>
      <c r="I330" s="5">
        <f t="shared" si="64"/>
        <v>142662667.75470001</v>
      </c>
      <c r="J330" s="7"/>
      <c r="K330" s="130"/>
      <c r="L330" s="133"/>
      <c r="M330" s="8">
        <v>23</v>
      </c>
      <c r="N330" s="4" t="s">
        <v>715</v>
      </c>
      <c r="O330" s="4">
        <v>129587312.29799999</v>
      </c>
      <c r="P330" s="4">
        <v>0</v>
      </c>
      <c r="Q330" s="4">
        <v>103488.5249</v>
      </c>
      <c r="R330" s="4">
        <v>35520005.292400002</v>
      </c>
      <c r="S330" s="5">
        <f t="shared" si="65"/>
        <v>165210806.1153</v>
      </c>
    </row>
    <row r="331" spans="1:19" ht="24.95" customHeight="1" x14ac:dyDescent="0.2">
      <c r="A331" s="137"/>
      <c r="B331" s="132"/>
      <c r="C331" s="1">
        <v>23</v>
      </c>
      <c r="D331" s="4" t="s">
        <v>363</v>
      </c>
      <c r="E331" s="4">
        <v>111809836.59649999</v>
      </c>
      <c r="F331" s="4">
        <v>0</v>
      </c>
      <c r="G331" s="4">
        <v>89291.419500000004</v>
      </c>
      <c r="H331" s="4">
        <v>26463897.7388</v>
      </c>
      <c r="I331" s="5">
        <f t="shared" si="64"/>
        <v>138363025.75479999</v>
      </c>
      <c r="J331" s="7"/>
      <c r="K331" s="14"/>
      <c r="L331" s="134" t="s">
        <v>842</v>
      </c>
      <c r="M331" s="135"/>
      <c r="N331" s="136"/>
      <c r="O331" s="10">
        <f>SUM(O308:O330)</f>
        <v>3241384617.5707998</v>
      </c>
      <c r="P331" s="10">
        <f t="shared" ref="P331:R331" si="66">SUM(P308:P330)</f>
        <v>0</v>
      </c>
      <c r="Q331" s="10">
        <f t="shared" ref="Q331" si="67">SUM(Q308:Q330)</f>
        <v>2588572.1897</v>
      </c>
      <c r="R331" s="10">
        <f t="shared" si="66"/>
        <v>971870066.67470002</v>
      </c>
      <c r="S331" s="5">
        <f t="shared" si="65"/>
        <v>4215843256.4351997</v>
      </c>
    </row>
    <row r="332" spans="1:19" ht="24.95" customHeight="1" x14ac:dyDescent="0.2">
      <c r="A332" s="137"/>
      <c r="B332" s="132"/>
      <c r="C332" s="1">
        <v>24</v>
      </c>
      <c r="D332" s="4" t="s">
        <v>364</v>
      </c>
      <c r="E332" s="4">
        <v>115665803.82340001</v>
      </c>
      <c r="F332" s="4">
        <v>0</v>
      </c>
      <c r="G332" s="4">
        <v>92370.7978</v>
      </c>
      <c r="H332" s="4">
        <v>26818629.124600001</v>
      </c>
      <c r="I332" s="5">
        <f t="shared" si="64"/>
        <v>142576803.74580002</v>
      </c>
      <c r="J332" s="7"/>
      <c r="K332" s="128">
        <v>33</v>
      </c>
      <c r="L332" s="131" t="s">
        <v>55</v>
      </c>
      <c r="M332" s="8">
        <v>1</v>
      </c>
      <c r="N332" s="4" t="s">
        <v>716</v>
      </c>
      <c r="O332" s="4">
        <v>121412042.132</v>
      </c>
      <c r="P332" s="4">
        <v>-1564740.79</v>
      </c>
      <c r="Q332" s="4">
        <v>96959.748000000007</v>
      </c>
      <c r="R332" s="4">
        <v>25561742.898600001</v>
      </c>
      <c r="S332" s="5">
        <f t="shared" si="65"/>
        <v>145506003.98859999</v>
      </c>
    </row>
    <row r="333" spans="1:19" ht="24.95" customHeight="1" x14ac:dyDescent="0.2">
      <c r="A333" s="137"/>
      <c r="B333" s="132"/>
      <c r="C333" s="1">
        <v>25</v>
      </c>
      <c r="D333" s="4" t="s">
        <v>365</v>
      </c>
      <c r="E333" s="4">
        <v>116725057.0571</v>
      </c>
      <c r="F333" s="4">
        <v>0</v>
      </c>
      <c r="G333" s="4">
        <v>93216.718200000003</v>
      </c>
      <c r="H333" s="4">
        <v>27426802.6347</v>
      </c>
      <c r="I333" s="5">
        <f t="shared" si="64"/>
        <v>144245076.41</v>
      </c>
      <c r="J333" s="7"/>
      <c r="K333" s="129"/>
      <c r="L333" s="132"/>
      <c r="M333" s="8">
        <v>2</v>
      </c>
      <c r="N333" s="4" t="s">
        <v>717</v>
      </c>
      <c r="O333" s="4">
        <v>138207586.3154</v>
      </c>
      <c r="P333" s="4">
        <v>-1564740.79</v>
      </c>
      <c r="Q333" s="4">
        <v>110372.6822</v>
      </c>
      <c r="R333" s="4">
        <v>29964854.045899998</v>
      </c>
      <c r="S333" s="5">
        <f t="shared" si="65"/>
        <v>166718072.25350001</v>
      </c>
    </row>
    <row r="334" spans="1:19" ht="24.95" customHeight="1" x14ac:dyDescent="0.2">
      <c r="A334" s="137"/>
      <c r="B334" s="132"/>
      <c r="C334" s="1">
        <v>26</v>
      </c>
      <c r="D334" s="4" t="s">
        <v>366</v>
      </c>
      <c r="E334" s="4">
        <v>124175619.38160001</v>
      </c>
      <c r="F334" s="4">
        <v>0</v>
      </c>
      <c r="G334" s="4">
        <v>99166.742899999997</v>
      </c>
      <c r="H334" s="4">
        <v>30441206.097399998</v>
      </c>
      <c r="I334" s="5">
        <f t="shared" si="64"/>
        <v>154715992.22190002</v>
      </c>
      <c r="J334" s="7"/>
      <c r="K334" s="129"/>
      <c r="L334" s="132"/>
      <c r="M334" s="8">
        <v>3</v>
      </c>
      <c r="N334" s="4" t="s">
        <v>876</v>
      </c>
      <c r="O334" s="4">
        <v>148941648.43669999</v>
      </c>
      <c r="P334" s="4">
        <v>-1564740.79</v>
      </c>
      <c r="Q334" s="4">
        <v>118944.9123</v>
      </c>
      <c r="R334" s="4">
        <v>31162307.083900001</v>
      </c>
      <c r="S334" s="5">
        <f t="shared" si="65"/>
        <v>178658159.64289999</v>
      </c>
    </row>
    <row r="335" spans="1:19" ht="24.95" customHeight="1" x14ac:dyDescent="0.2">
      <c r="A335" s="137"/>
      <c r="B335" s="133"/>
      <c r="C335" s="1">
        <v>27</v>
      </c>
      <c r="D335" s="4" t="s">
        <v>367</v>
      </c>
      <c r="E335" s="4">
        <v>111085602.8572</v>
      </c>
      <c r="F335" s="4">
        <v>0</v>
      </c>
      <c r="G335" s="4">
        <v>88713.045899999997</v>
      </c>
      <c r="H335" s="4">
        <v>25678295.972899999</v>
      </c>
      <c r="I335" s="5">
        <f t="shared" si="64"/>
        <v>136852611.87599999</v>
      </c>
      <c r="J335" s="7"/>
      <c r="K335" s="129"/>
      <c r="L335" s="132"/>
      <c r="M335" s="8">
        <v>4</v>
      </c>
      <c r="N335" s="4" t="s">
        <v>718</v>
      </c>
      <c r="O335" s="4">
        <v>161715228.95699999</v>
      </c>
      <c r="P335" s="4">
        <v>-1564740.79</v>
      </c>
      <c r="Q335" s="4">
        <v>129145.90330000001</v>
      </c>
      <c r="R335" s="4">
        <v>34523246.198600002</v>
      </c>
      <c r="S335" s="5">
        <f t="shared" si="65"/>
        <v>194802880.26889998</v>
      </c>
    </row>
    <row r="336" spans="1:19" ht="24.95" customHeight="1" x14ac:dyDescent="0.2">
      <c r="A336" s="1"/>
      <c r="B336" s="134" t="s">
        <v>826</v>
      </c>
      <c r="C336" s="135"/>
      <c r="D336" s="136"/>
      <c r="E336" s="10">
        <f>SUM(E309:E335)</f>
        <v>3282797082.4523993</v>
      </c>
      <c r="F336" s="10">
        <f t="shared" ref="F336:H336" si="68">SUM(F309:F335)</f>
        <v>0</v>
      </c>
      <c r="G336" s="10">
        <f t="shared" ref="G336" si="69">SUM(G309:G335)</f>
        <v>2621644.2153999996</v>
      </c>
      <c r="H336" s="10">
        <f t="shared" si="68"/>
        <v>771814357.76350033</v>
      </c>
      <c r="I336" s="5">
        <f t="shared" si="64"/>
        <v>4057233084.4312997</v>
      </c>
      <c r="J336" s="7"/>
      <c r="K336" s="129"/>
      <c r="L336" s="132"/>
      <c r="M336" s="8">
        <v>5</v>
      </c>
      <c r="N336" s="4" t="s">
        <v>719</v>
      </c>
      <c r="O336" s="4">
        <v>152126310.7543</v>
      </c>
      <c r="P336" s="4">
        <v>-1564740.79</v>
      </c>
      <c r="Q336" s="4">
        <v>121488.186</v>
      </c>
      <c r="R336" s="4">
        <v>30395912.114500001</v>
      </c>
      <c r="S336" s="5">
        <f t="shared" si="65"/>
        <v>181078970.26480001</v>
      </c>
    </row>
    <row r="337" spans="1:19" ht="24.95" customHeight="1" x14ac:dyDescent="0.2">
      <c r="A337" s="137">
        <v>17</v>
      </c>
      <c r="B337" s="131" t="s">
        <v>39</v>
      </c>
      <c r="C337" s="1">
        <v>1</v>
      </c>
      <c r="D337" s="4" t="s">
        <v>368</v>
      </c>
      <c r="E337" s="4">
        <v>116004270.8239</v>
      </c>
      <c r="F337" s="4">
        <v>0</v>
      </c>
      <c r="G337" s="4">
        <v>92641.097800000003</v>
      </c>
      <c r="H337" s="4">
        <v>28457644.658599999</v>
      </c>
      <c r="I337" s="5">
        <f t="shared" si="64"/>
        <v>144554556.5803</v>
      </c>
      <c r="J337" s="7"/>
      <c r="K337" s="129"/>
      <c r="L337" s="132"/>
      <c r="M337" s="8">
        <v>6</v>
      </c>
      <c r="N337" s="4" t="s">
        <v>720</v>
      </c>
      <c r="O337" s="4">
        <v>137843656.8407</v>
      </c>
      <c r="P337" s="4">
        <v>-1564740.79</v>
      </c>
      <c r="Q337" s="4">
        <v>110082.04790000001</v>
      </c>
      <c r="R337" s="4">
        <v>24968459.347899999</v>
      </c>
      <c r="S337" s="5">
        <f t="shared" si="65"/>
        <v>161357457.4465</v>
      </c>
    </row>
    <row r="338" spans="1:19" ht="24.95" customHeight="1" x14ac:dyDescent="0.2">
      <c r="A338" s="137"/>
      <c r="B338" s="132"/>
      <c r="C338" s="1">
        <v>2</v>
      </c>
      <c r="D338" s="4" t="s">
        <v>369</v>
      </c>
      <c r="E338" s="4">
        <v>137199554.29049999</v>
      </c>
      <c r="F338" s="4">
        <v>0</v>
      </c>
      <c r="G338" s="4">
        <v>109567.66710000001</v>
      </c>
      <c r="H338" s="4">
        <v>33218677.897500001</v>
      </c>
      <c r="I338" s="5">
        <f t="shared" si="64"/>
        <v>170527799.85510001</v>
      </c>
      <c r="J338" s="7"/>
      <c r="K338" s="129"/>
      <c r="L338" s="132"/>
      <c r="M338" s="8">
        <v>7</v>
      </c>
      <c r="N338" s="4" t="s">
        <v>721</v>
      </c>
      <c r="O338" s="4">
        <v>157437125.4937</v>
      </c>
      <c r="P338" s="4">
        <v>-1564740.79</v>
      </c>
      <c r="Q338" s="4">
        <v>125729.4066</v>
      </c>
      <c r="R338" s="4">
        <v>33465370.8893</v>
      </c>
      <c r="S338" s="5">
        <f t="shared" si="65"/>
        <v>189463484.99959999</v>
      </c>
    </row>
    <row r="339" spans="1:19" ht="24.95" customHeight="1" x14ac:dyDescent="0.2">
      <c r="A339" s="137"/>
      <c r="B339" s="132"/>
      <c r="C339" s="1">
        <v>3</v>
      </c>
      <c r="D339" s="4" t="s">
        <v>370</v>
      </c>
      <c r="E339" s="4">
        <v>170268388.5896</v>
      </c>
      <c r="F339" s="4">
        <v>0</v>
      </c>
      <c r="G339" s="4">
        <v>135976.46299999999</v>
      </c>
      <c r="H339" s="4">
        <v>39804794.732199997</v>
      </c>
      <c r="I339" s="5">
        <f t="shared" si="64"/>
        <v>210209159.78479999</v>
      </c>
      <c r="J339" s="7"/>
      <c r="K339" s="129"/>
      <c r="L339" s="132"/>
      <c r="M339" s="8">
        <v>8</v>
      </c>
      <c r="N339" s="4" t="s">
        <v>722</v>
      </c>
      <c r="O339" s="4">
        <v>134342787.1103</v>
      </c>
      <c r="P339" s="4">
        <v>-1564740.79</v>
      </c>
      <c r="Q339" s="4">
        <v>107286.2507</v>
      </c>
      <c r="R339" s="4">
        <v>28405975.396600001</v>
      </c>
      <c r="S339" s="5">
        <f t="shared" si="65"/>
        <v>161291307.96759999</v>
      </c>
    </row>
    <row r="340" spans="1:19" ht="24.95" customHeight="1" x14ac:dyDescent="0.2">
      <c r="A340" s="137"/>
      <c r="B340" s="132"/>
      <c r="C340" s="1">
        <v>4</v>
      </c>
      <c r="D340" s="4" t="s">
        <v>371</v>
      </c>
      <c r="E340" s="4">
        <v>128788131.8778</v>
      </c>
      <c r="F340" s="4">
        <v>0</v>
      </c>
      <c r="G340" s="4">
        <v>102850.2988</v>
      </c>
      <c r="H340" s="4">
        <v>29103793.8215</v>
      </c>
      <c r="I340" s="5">
        <f t="shared" si="64"/>
        <v>157994775.99810001</v>
      </c>
      <c r="J340" s="7"/>
      <c r="K340" s="129"/>
      <c r="L340" s="132"/>
      <c r="M340" s="8">
        <v>9</v>
      </c>
      <c r="N340" s="4" t="s">
        <v>723</v>
      </c>
      <c r="O340" s="4">
        <v>152066028.46290001</v>
      </c>
      <c r="P340" s="4">
        <v>-1564740.79</v>
      </c>
      <c r="Q340" s="4">
        <v>121440.0445</v>
      </c>
      <c r="R340" s="4">
        <v>28131574.7161</v>
      </c>
      <c r="S340" s="5">
        <f t="shared" si="65"/>
        <v>178754302.43350002</v>
      </c>
    </row>
    <row r="341" spans="1:19" ht="24.95" customHeight="1" x14ac:dyDescent="0.2">
      <c r="A341" s="137"/>
      <c r="B341" s="132"/>
      <c r="C341" s="1">
        <v>5</v>
      </c>
      <c r="D341" s="4" t="s">
        <v>372</v>
      </c>
      <c r="E341" s="4">
        <v>110511451.8144</v>
      </c>
      <c r="F341" s="4">
        <v>0</v>
      </c>
      <c r="G341" s="4">
        <v>88254.528399999996</v>
      </c>
      <c r="H341" s="4">
        <v>25228963.418699998</v>
      </c>
      <c r="I341" s="5">
        <f t="shared" si="64"/>
        <v>135828669.7615</v>
      </c>
      <c r="J341" s="7"/>
      <c r="K341" s="129"/>
      <c r="L341" s="132"/>
      <c r="M341" s="8">
        <v>10</v>
      </c>
      <c r="N341" s="4" t="s">
        <v>724</v>
      </c>
      <c r="O341" s="4">
        <v>137294452.8777</v>
      </c>
      <c r="P341" s="4">
        <v>-1564740.79</v>
      </c>
      <c r="Q341" s="4">
        <v>109643.4532</v>
      </c>
      <c r="R341" s="4">
        <v>26789914.2982</v>
      </c>
      <c r="S341" s="5">
        <f t="shared" si="65"/>
        <v>162629269.83910003</v>
      </c>
    </row>
    <row r="342" spans="1:19" ht="24.95" customHeight="1" x14ac:dyDescent="0.2">
      <c r="A342" s="137"/>
      <c r="B342" s="132"/>
      <c r="C342" s="1">
        <v>6</v>
      </c>
      <c r="D342" s="4" t="s">
        <v>373</v>
      </c>
      <c r="E342" s="4">
        <v>108408799.529</v>
      </c>
      <c r="F342" s="4">
        <v>0</v>
      </c>
      <c r="G342" s="4">
        <v>86575.348700000002</v>
      </c>
      <c r="H342" s="4">
        <v>26291093.002099998</v>
      </c>
      <c r="I342" s="5">
        <f t="shared" si="64"/>
        <v>134786467.87979999</v>
      </c>
      <c r="J342" s="7"/>
      <c r="K342" s="129"/>
      <c r="L342" s="132"/>
      <c r="M342" s="8">
        <v>11</v>
      </c>
      <c r="N342" s="4" t="s">
        <v>725</v>
      </c>
      <c r="O342" s="4">
        <v>127314123.4069</v>
      </c>
      <c r="P342" s="4">
        <v>-1564740.79</v>
      </c>
      <c r="Q342" s="4">
        <v>101673.15459999999</v>
      </c>
      <c r="R342" s="4">
        <v>27368057.638</v>
      </c>
      <c r="S342" s="5">
        <f t="shared" si="65"/>
        <v>153219113.4095</v>
      </c>
    </row>
    <row r="343" spans="1:19" ht="24.95" customHeight="1" x14ac:dyDescent="0.2">
      <c r="A343" s="137"/>
      <c r="B343" s="132"/>
      <c r="C343" s="1">
        <v>7</v>
      </c>
      <c r="D343" s="4" t="s">
        <v>374</v>
      </c>
      <c r="E343" s="4">
        <v>152176192.2209</v>
      </c>
      <c r="F343" s="4">
        <v>0</v>
      </c>
      <c r="G343" s="4">
        <v>121528.0214</v>
      </c>
      <c r="H343" s="4">
        <v>35598694.0141</v>
      </c>
      <c r="I343" s="5">
        <f t="shared" si="64"/>
        <v>187896414.25639999</v>
      </c>
      <c r="J343" s="7"/>
      <c r="K343" s="129"/>
      <c r="L343" s="132"/>
      <c r="M343" s="8">
        <v>12</v>
      </c>
      <c r="N343" s="4" t="s">
        <v>726</v>
      </c>
      <c r="O343" s="4">
        <v>151582954.12799999</v>
      </c>
      <c r="P343" s="4">
        <v>-1564740.79</v>
      </c>
      <c r="Q343" s="4">
        <v>121054.261</v>
      </c>
      <c r="R343" s="4">
        <v>28323142.177099999</v>
      </c>
      <c r="S343" s="5">
        <f t="shared" si="65"/>
        <v>178462409.77610001</v>
      </c>
    </row>
    <row r="344" spans="1:19" ht="24.95" customHeight="1" x14ac:dyDescent="0.2">
      <c r="A344" s="137"/>
      <c r="B344" s="132"/>
      <c r="C344" s="1">
        <v>8</v>
      </c>
      <c r="D344" s="4" t="s">
        <v>375</v>
      </c>
      <c r="E344" s="4">
        <v>127716761.2149</v>
      </c>
      <c r="F344" s="4">
        <v>0</v>
      </c>
      <c r="G344" s="4">
        <v>101994.70140000001</v>
      </c>
      <c r="H344" s="4">
        <v>29723416.333900001</v>
      </c>
      <c r="I344" s="5">
        <f t="shared" si="64"/>
        <v>157542172.2502</v>
      </c>
      <c r="J344" s="7"/>
      <c r="K344" s="129"/>
      <c r="L344" s="132"/>
      <c r="M344" s="8">
        <v>13</v>
      </c>
      <c r="N344" s="4" t="s">
        <v>727</v>
      </c>
      <c r="O344" s="4">
        <v>159041107.34119999</v>
      </c>
      <c r="P344" s="4">
        <v>-1564740.79</v>
      </c>
      <c r="Q344" s="4">
        <v>127010.3478</v>
      </c>
      <c r="R344" s="4">
        <v>31978940.025699999</v>
      </c>
      <c r="S344" s="5">
        <f t="shared" si="65"/>
        <v>189582316.92469999</v>
      </c>
    </row>
    <row r="345" spans="1:19" ht="24.95" customHeight="1" x14ac:dyDescent="0.2">
      <c r="A345" s="137"/>
      <c r="B345" s="132"/>
      <c r="C345" s="1">
        <v>9</v>
      </c>
      <c r="D345" s="4" t="s">
        <v>376</v>
      </c>
      <c r="E345" s="4">
        <v>111871406.9806</v>
      </c>
      <c r="F345" s="4">
        <v>0</v>
      </c>
      <c r="G345" s="4">
        <v>89340.589600000007</v>
      </c>
      <c r="H345" s="4">
        <v>26903583.349100001</v>
      </c>
      <c r="I345" s="5">
        <f t="shared" si="64"/>
        <v>138864330.91929999</v>
      </c>
      <c r="J345" s="7"/>
      <c r="K345" s="129"/>
      <c r="L345" s="132"/>
      <c r="M345" s="8">
        <v>14</v>
      </c>
      <c r="N345" s="4" t="s">
        <v>728</v>
      </c>
      <c r="O345" s="4">
        <v>143304463.18059999</v>
      </c>
      <c r="P345" s="4">
        <v>-1564740.79</v>
      </c>
      <c r="Q345" s="4">
        <v>114443.05190000001</v>
      </c>
      <c r="R345" s="4">
        <v>28776597.7476</v>
      </c>
      <c r="S345" s="5">
        <f t="shared" si="65"/>
        <v>170630763.19009998</v>
      </c>
    </row>
    <row r="346" spans="1:19" ht="24.95" customHeight="1" x14ac:dyDescent="0.2">
      <c r="A346" s="137"/>
      <c r="B346" s="132"/>
      <c r="C346" s="1">
        <v>10</v>
      </c>
      <c r="D346" s="4" t="s">
        <v>377</v>
      </c>
      <c r="E346" s="4">
        <v>118186052.0799</v>
      </c>
      <c r="F346" s="4">
        <v>0</v>
      </c>
      <c r="G346" s="4">
        <v>94383.469899999996</v>
      </c>
      <c r="H346" s="4">
        <v>27395139.698100001</v>
      </c>
      <c r="I346" s="5">
        <f t="shared" si="64"/>
        <v>145675575.24790001</v>
      </c>
      <c r="J346" s="7"/>
      <c r="K346" s="129"/>
      <c r="L346" s="132"/>
      <c r="M346" s="8">
        <v>15</v>
      </c>
      <c r="N346" s="4" t="s">
        <v>729</v>
      </c>
      <c r="O346" s="4">
        <v>128320368.0325</v>
      </c>
      <c r="P346" s="4">
        <v>-1564740.79</v>
      </c>
      <c r="Q346" s="4">
        <v>102476.7423</v>
      </c>
      <c r="R346" s="4">
        <v>25521139.605900001</v>
      </c>
      <c r="S346" s="5">
        <f t="shared" si="65"/>
        <v>152379243.5907</v>
      </c>
    </row>
    <row r="347" spans="1:19" ht="24.95" customHeight="1" x14ac:dyDescent="0.2">
      <c r="A347" s="137"/>
      <c r="B347" s="132"/>
      <c r="C347" s="1">
        <v>11</v>
      </c>
      <c r="D347" s="4" t="s">
        <v>378</v>
      </c>
      <c r="E347" s="4">
        <v>164403655.8795</v>
      </c>
      <c r="F347" s="4">
        <v>0</v>
      </c>
      <c r="G347" s="4">
        <v>131292.883</v>
      </c>
      <c r="H347" s="4">
        <v>37252793.328100003</v>
      </c>
      <c r="I347" s="5">
        <f t="shared" si="64"/>
        <v>201787742.09059998</v>
      </c>
      <c r="J347" s="7"/>
      <c r="K347" s="129"/>
      <c r="L347" s="132"/>
      <c r="M347" s="8">
        <v>16</v>
      </c>
      <c r="N347" s="4" t="s">
        <v>730</v>
      </c>
      <c r="O347" s="4">
        <v>142594455.41589999</v>
      </c>
      <c r="P347" s="4">
        <v>-1564740.79</v>
      </c>
      <c r="Q347" s="4">
        <v>113876.0392</v>
      </c>
      <c r="R347" s="4">
        <v>33558464.417000003</v>
      </c>
      <c r="S347" s="5">
        <f t="shared" si="65"/>
        <v>174702055.0821</v>
      </c>
    </row>
    <row r="348" spans="1:19" ht="24.95" customHeight="1" x14ac:dyDescent="0.2">
      <c r="A348" s="137"/>
      <c r="B348" s="132"/>
      <c r="C348" s="1">
        <v>12</v>
      </c>
      <c r="D348" s="4" t="s">
        <v>379</v>
      </c>
      <c r="E348" s="4">
        <v>121554070.0299</v>
      </c>
      <c r="F348" s="4">
        <v>0</v>
      </c>
      <c r="G348" s="4">
        <v>97073.171600000001</v>
      </c>
      <c r="H348" s="4">
        <v>27989424.2544</v>
      </c>
      <c r="I348" s="5">
        <f t="shared" si="64"/>
        <v>149640567.45590001</v>
      </c>
      <c r="J348" s="7"/>
      <c r="K348" s="129"/>
      <c r="L348" s="132"/>
      <c r="M348" s="8">
        <v>17</v>
      </c>
      <c r="N348" s="4" t="s">
        <v>731</v>
      </c>
      <c r="O348" s="4">
        <v>141442506.3267</v>
      </c>
      <c r="P348" s="4">
        <v>-1564740.79</v>
      </c>
      <c r="Q348" s="4">
        <v>112956.09179999999</v>
      </c>
      <c r="R348" s="4">
        <v>31185330.214400001</v>
      </c>
      <c r="S348" s="5">
        <f t="shared" si="65"/>
        <v>171176051.84290001</v>
      </c>
    </row>
    <row r="349" spans="1:19" ht="24.95" customHeight="1" x14ac:dyDescent="0.2">
      <c r="A349" s="137"/>
      <c r="B349" s="132"/>
      <c r="C349" s="1">
        <v>13</v>
      </c>
      <c r="D349" s="4" t="s">
        <v>380</v>
      </c>
      <c r="E349" s="4">
        <v>102611448.73119999</v>
      </c>
      <c r="F349" s="4">
        <v>0</v>
      </c>
      <c r="G349" s="4">
        <v>81945.58</v>
      </c>
      <c r="H349" s="4">
        <v>26807674.493000001</v>
      </c>
      <c r="I349" s="5">
        <f t="shared" si="64"/>
        <v>129501068.80419999</v>
      </c>
      <c r="J349" s="7"/>
      <c r="K349" s="129"/>
      <c r="L349" s="132"/>
      <c r="M349" s="8">
        <v>18</v>
      </c>
      <c r="N349" s="4" t="s">
        <v>732</v>
      </c>
      <c r="O349" s="4">
        <v>158375509.79030001</v>
      </c>
      <c r="P349" s="4">
        <v>-1564740.79</v>
      </c>
      <c r="Q349" s="4">
        <v>126478.80100000001</v>
      </c>
      <c r="R349" s="4">
        <v>33063279.422499999</v>
      </c>
      <c r="S349" s="5">
        <f t="shared" si="65"/>
        <v>190000527.2238</v>
      </c>
    </row>
    <row r="350" spans="1:19" ht="24.95" customHeight="1" x14ac:dyDescent="0.2">
      <c r="A350" s="137"/>
      <c r="B350" s="132"/>
      <c r="C350" s="1">
        <v>14</v>
      </c>
      <c r="D350" s="4" t="s">
        <v>381</v>
      </c>
      <c r="E350" s="4">
        <v>141036161.90329999</v>
      </c>
      <c r="F350" s="4">
        <v>0</v>
      </c>
      <c r="G350" s="4">
        <v>112631.5848</v>
      </c>
      <c r="H350" s="4">
        <v>34532059.905100003</v>
      </c>
      <c r="I350" s="5">
        <f t="shared" si="64"/>
        <v>175680853.39319998</v>
      </c>
      <c r="J350" s="7"/>
      <c r="K350" s="129"/>
      <c r="L350" s="132"/>
      <c r="M350" s="8">
        <v>19</v>
      </c>
      <c r="N350" s="4" t="s">
        <v>733</v>
      </c>
      <c r="O350" s="4">
        <v>146015837.47710001</v>
      </c>
      <c r="P350" s="4">
        <v>-1564740.79</v>
      </c>
      <c r="Q350" s="4">
        <v>116608.3575</v>
      </c>
      <c r="R350" s="4">
        <v>26113922.653700002</v>
      </c>
      <c r="S350" s="5">
        <f t="shared" si="65"/>
        <v>170681627.6983</v>
      </c>
    </row>
    <row r="351" spans="1:19" ht="24.95" customHeight="1" x14ac:dyDescent="0.2">
      <c r="A351" s="137"/>
      <c r="B351" s="132"/>
      <c r="C351" s="1">
        <v>15</v>
      </c>
      <c r="D351" s="4" t="s">
        <v>382</v>
      </c>
      <c r="E351" s="4">
        <v>158629576.41800001</v>
      </c>
      <c r="F351" s="4">
        <v>0</v>
      </c>
      <c r="G351" s="4">
        <v>126681.6988</v>
      </c>
      <c r="H351" s="4">
        <v>37157447.537699997</v>
      </c>
      <c r="I351" s="5">
        <f t="shared" si="64"/>
        <v>195913705.65450001</v>
      </c>
      <c r="J351" s="7"/>
      <c r="K351" s="129"/>
      <c r="L351" s="132"/>
      <c r="M351" s="8">
        <v>20</v>
      </c>
      <c r="N351" s="4" t="s">
        <v>734</v>
      </c>
      <c r="O351" s="4">
        <v>132876542.6049</v>
      </c>
      <c r="P351" s="4">
        <v>-1564740.79</v>
      </c>
      <c r="Q351" s="4">
        <v>106115.3067</v>
      </c>
      <c r="R351" s="4">
        <v>23268376.335700002</v>
      </c>
      <c r="S351" s="5">
        <f t="shared" si="65"/>
        <v>154686293.45730001</v>
      </c>
    </row>
    <row r="352" spans="1:19" ht="24.95" customHeight="1" x14ac:dyDescent="0.2">
      <c r="A352" s="137"/>
      <c r="B352" s="132"/>
      <c r="C352" s="1">
        <v>16</v>
      </c>
      <c r="D352" s="4" t="s">
        <v>383</v>
      </c>
      <c r="E352" s="4">
        <v>116260204.4734</v>
      </c>
      <c r="F352" s="4">
        <v>0</v>
      </c>
      <c r="G352" s="4">
        <v>92845.486600000004</v>
      </c>
      <c r="H352" s="4">
        <v>28204577.911600001</v>
      </c>
      <c r="I352" s="5">
        <f t="shared" si="64"/>
        <v>144557627.8716</v>
      </c>
      <c r="J352" s="7"/>
      <c r="K352" s="129"/>
      <c r="L352" s="132"/>
      <c r="M352" s="8">
        <v>21</v>
      </c>
      <c r="N352" s="4" t="s">
        <v>735</v>
      </c>
      <c r="O352" s="4">
        <v>136975271.12729999</v>
      </c>
      <c r="P352" s="4">
        <v>-1564740.79</v>
      </c>
      <c r="Q352" s="4">
        <v>109388.55439999999</v>
      </c>
      <c r="R352" s="4">
        <v>30228431.352600001</v>
      </c>
      <c r="S352" s="5">
        <f t="shared" si="65"/>
        <v>165748350.24430001</v>
      </c>
    </row>
    <row r="353" spans="1:19" ht="24.95" customHeight="1" x14ac:dyDescent="0.2">
      <c r="A353" s="137"/>
      <c r="B353" s="132"/>
      <c r="C353" s="1">
        <v>17</v>
      </c>
      <c r="D353" s="4" t="s">
        <v>384</v>
      </c>
      <c r="E353" s="4">
        <v>123025334.7606</v>
      </c>
      <c r="F353" s="4">
        <v>0</v>
      </c>
      <c r="G353" s="4">
        <v>98248.1247</v>
      </c>
      <c r="H353" s="4">
        <v>30302810.930799998</v>
      </c>
      <c r="I353" s="5">
        <f t="shared" si="64"/>
        <v>153426393.8161</v>
      </c>
      <c r="J353" s="7"/>
      <c r="K353" s="129"/>
      <c r="L353" s="132"/>
      <c r="M353" s="8">
        <v>22</v>
      </c>
      <c r="N353" s="4" t="s">
        <v>736</v>
      </c>
      <c r="O353" s="4">
        <v>131791494.7217</v>
      </c>
      <c r="P353" s="4">
        <v>-1564740.79</v>
      </c>
      <c r="Q353" s="4">
        <v>105248.7867</v>
      </c>
      <c r="R353" s="4">
        <v>29145343.212900002</v>
      </c>
      <c r="S353" s="5">
        <f t="shared" si="65"/>
        <v>159477345.93129998</v>
      </c>
    </row>
    <row r="354" spans="1:19" ht="24.95" customHeight="1" x14ac:dyDescent="0.2">
      <c r="A354" s="137"/>
      <c r="B354" s="132"/>
      <c r="C354" s="1">
        <v>18</v>
      </c>
      <c r="D354" s="4" t="s">
        <v>385</v>
      </c>
      <c r="E354" s="4">
        <v>128313273.46160001</v>
      </c>
      <c r="F354" s="4">
        <v>0</v>
      </c>
      <c r="G354" s="4">
        <v>102471.0765</v>
      </c>
      <c r="H354" s="4">
        <v>32181510.893100001</v>
      </c>
      <c r="I354" s="5">
        <f t="shared" si="64"/>
        <v>160597255.4312</v>
      </c>
      <c r="J354" s="7"/>
      <c r="K354" s="130"/>
      <c r="L354" s="133"/>
      <c r="M354" s="8">
        <v>23</v>
      </c>
      <c r="N354" s="4" t="s">
        <v>737</v>
      </c>
      <c r="O354" s="4">
        <v>123554497.2931</v>
      </c>
      <c r="P354" s="4">
        <v>-1564740.79</v>
      </c>
      <c r="Q354" s="4">
        <v>98670.714300000007</v>
      </c>
      <c r="R354" s="4">
        <v>26186370.439399999</v>
      </c>
      <c r="S354" s="5">
        <f t="shared" si="65"/>
        <v>148274797.6568</v>
      </c>
    </row>
    <row r="355" spans="1:19" ht="24.95" customHeight="1" x14ac:dyDescent="0.2">
      <c r="A355" s="137"/>
      <c r="B355" s="132"/>
      <c r="C355" s="1">
        <v>19</v>
      </c>
      <c r="D355" s="4" t="s">
        <v>386</v>
      </c>
      <c r="E355" s="4">
        <v>132566421.10349999</v>
      </c>
      <c r="F355" s="4">
        <v>0</v>
      </c>
      <c r="G355" s="4">
        <v>105867.6434</v>
      </c>
      <c r="H355" s="4">
        <v>31017216.168099999</v>
      </c>
      <c r="I355" s="5">
        <f t="shared" si="64"/>
        <v>163689504.91499999</v>
      </c>
      <c r="J355" s="7"/>
      <c r="K355" s="14"/>
      <c r="L355" s="134" t="s">
        <v>843</v>
      </c>
      <c r="M355" s="135"/>
      <c r="N355" s="136"/>
      <c r="O355" s="10">
        <f>SUM(O332:O354)</f>
        <v>3264575998.2269001</v>
      </c>
      <c r="P355" s="10">
        <f t="shared" ref="P355:R355" si="70">SUM(P332:P354)</f>
        <v>-35989038.169999987</v>
      </c>
      <c r="Q355" s="10">
        <f t="shared" ref="Q355" si="71">SUM(Q332:Q354)</f>
        <v>2607092.8439000002</v>
      </c>
      <c r="R355" s="10">
        <f t="shared" si="70"/>
        <v>668086752.23210001</v>
      </c>
      <c r="S355" s="5">
        <f t="shared" si="65"/>
        <v>3899280805.1329002</v>
      </c>
    </row>
    <row r="356" spans="1:19" ht="24.95" customHeight="1" x14ac:dyDescent="0.2">
      <c r="A356" s="137"/>
      <c r="B356" s="132"/>
      <c r="C356" s="1">
        <v>20</v>
      </c>
      <c r="D356" s="4" t="s">
        <v>387</v>
      </c>
      <c r="E356" s="4">
        <v>133712681.2318</v>
      </c>
      <c r="F356" s="4">
        <v>0</v>
      </c>
      <c r="G356" s="4">
        <v>106783.04760000001</v>
      </c>
      <c r="H356" s="4">
        <v>31442768.705400001</v>
      </c>
      <c r="I356" s="5">
        <f t="shared" si="64"/>
        <v>165262232.98480001</v>
      </c>
      <c r="J356" s="7"/>
      <c r="K356" s="128">
        <v>34</v>
      </c>
      <c r="L356" s="131" t="s">
        <v>56</v>
      </c>
      <c r="M356" s="8">
        <v>1</v>
      </c>
      <c r="N356" s="4" t="s">
        <v>738</v>
      </c>
      <c r="O356" s="4">
        <v>122636794.1795</v>
      </c>
      <c r="P356" s="4">
        <v>0</v>
      </c>
      <c r="Q356" s="4">
        <v>97937.835900000005</v>
      </c>
      <c r="R356" s="4">
        <v>24354140.238400001</v>
      </c>
      <c r="S356" s="5">
        <f t="shared" si="65"/>
        <v>147088872.2538</v>
      </c>
    </row>
    <row r="357" spans="1:19" ht="24.95" customHeight="1" x14ac:dyDescent="0.2">
      <c r="A357" s="137"/>
      <c r="B357" s="132"/>
      <c r="C357" s="1">
        <v>21</v>
      </c>
      <c r="D357" s="4" t="s">
        <v>388</v>
      </c>
      <c r="E357" s="4">
        <v>125261971.45370001</v>
      </c>
      <c r="F357" s="4">
        <v>0</v>
      </c>
      <c r="G357" s="4">
        <v>100034.3045</v>
      </c>
      <c r="H357" s="4">
        <v>30297743.339600001</v>
      </c>
      <c r="I357" s="5">
        <f t="shared" si="64"/>
        <v>155659749.09780002</v>
      </c>
      <c r="J357" s="7"/>
      <c r="K357" s="129"/>
      <c r="L357" s="132"/>
      <c r="M357" s="8">
        <v>2</v>
      </c>
      <c r="N357" s="4" t="s">
        <v>739</v>
      </c>
      <c r="O357" s="4">
        <v>209859796.69319999</v>
      </c>
      <c r="P357" s="4">
        <v>0</v>
      </c>
      <c r="Q357" s="4">
        <v>167594.1912</v>
      </c>
      <c r="R357" s="4">
        <v>31987684.385600001</v>
      </c>
      <c r="S357" s="5">
        <f t="shared" si="65"/>
        <v>242015075.26999998</v>
      </c>
    </row>
    <row r="358" spans="1:19" ht="24.95" customHeight="1" x14ac:dyDescent="0.2">
      <c r="A358" s="137"/>
      <c r="B358" s="132"/>
      <c r="C358" s="1">
        <v>22</v>
      </c>
      <c r="D358" s="4" t="s">
        <v>389</v>
      </c>
      <c r="E358" s="4">
        <v>114897685.5579</v>
      </c>
      <c r="F358" s="4">
        <v>0</v>
      </c>
      <c r="G358" s="4">
        <v>91757.377999999997</v>
      </c>
      <c r="H358" s="4">
        <v>28233857.327599999</v>
      </c>
      <c r="I358" s="5">
        <f t="shared" si="64"/>
        <v>143223300.26350001</v>
      </c>
      <c r="J358" s="7"/>
      <c r="K358" s="129"/>
      <c r="L358" s="132"/>
      <c r="M358" s="8">
        <v>3</v>
      </c>
      <c r="N358" s="4" t="s">
        <v>740</v>
      </c>
      <c r="O358" s="4">
        <v>144135077.37990001</v>
      </c>
      <c r="P358" s="4">
        <v>0</v>
      </c>
      <c r="Q358" s="4">
        <v>115106.38099999999</v>
      </c>
      <c r="R358" s="4">
        <v>27306481.349300001</v>
      </c>
      <c r="S358" s="5">
        <f t="shared" si="65"/>
        <v>171556665.11020002</v>
      </c>
    </row>
    <row r="359" spans="1:19" ht="24.95" customHeight="1" x14ac:dyDescent="0.2">
      <c r="A359" s="137"/>
      <c r="B359" s="132"/>
      <c r="C359" s="1">
        <v>23</v>
      </c>
      <c r="D359" s="4" t="s">
        <v>390</v>
      </c>
      <c r="E359" s="4">
        <v>141004565.1277</v>
      </c>
      <c r="F359" s="4">
        <v>0</v>
      </c>
      <c r="G359" s="4">
        <v>112606.35159999999</v>
      </c>
      <c r="H359" s="4">
        <v>32212854.883299999</v>
      </c>
      <c r="I359" s="5">
        <f t="shared" si="64"/>
        <v>173330026.3626</v>
      </c>
      <c r="J359" s="7"/>
      <c r="K359" s="129"/>
      <c r="L359" s="132"/>
      <c r="M359" s="8">
        <v>4</v>
      </c>
      <c r="N359" s="4" t="s">
        <v>741</v>
      </c>
      <c r="O359" s="4">
        <v>172098144.3655</v>
      </c>
      <c r="P359" s="4">
        <v>0</v>
      </c>
      <c r="Q359" s="4">
        <v>137437.70730000001</v>
      </c>
      <c r="R359" s="4">
        <v>24407944.293400001</v>
      </c>
      <c r="S359" s="5">
        <f t="shared" si="65"/>
        <v>196643526.3662</v>
      </c>
    </row>
    <row r="360" spans="1:19" ht="24.95" customHeight="1" x14ac:dyDescent="0.2">
      <c r="A360" s="137"/>
      <c r="B360" s="132"/>
      <c r="C360" s="1">
        <v>24</v>
      </c>
      <c r="D360" s="4" t="s">
        <v>391</v>
      </c>
      <c r="E360" s="4">
        <v>104274068.32009999</v>
      </c>
      <c r="F360" s="4">
        <v>0</v>
      </c>
      <c r="G360" s="4">
        <v>83273.349300000002</v>
      </c>
      <c r="H360" s="4">
        <v>25067864.068</v>
      </c>
      <c r="I360" s="5">
        <f t="shared" si="64"/>
        <v>129425205.7374</v>
      </c>
      <c r="J360" s="7"/>
      <c r="K360" s="129"/>
      <c r="L360" s="132"/>
      <c r="M360" s="8">
        <v>5</v>
      </c>
      <c r="N360" s="4" t="s">
        <v>742</v>
      </c>
      <c r="O360" s="4">
        <v>185925450.12450001</v>
      </c>
      <c r="P360" s="4">
        <v>0</v>
      </c>
      <c r="Q360" s="4">
        <v>148480.2041</v>
      </c>
      <c r="R360" s="4">
        <v>34228310.462099999</v>
      </c>
      <c r="S360" s="5">
        <f t="shared" si="65"/>
        <v>220302240.79070002</v>
      </c>
    </row>
    <row r="361" spans="1:19" ht="24.95" customHeight="1" x14ac:dyDescent="0.2">
      <c r="A361" s="137"/>
      <c r="B361" s="132"/>
      <c r="C361" s="1">
        <v>25</v>
      </c>
      <c r="D361" s="4" t="s">
        <v>392</v>
      </c>
      <c r="E361" s="4">
        <v>130876407.471</v>
      </c>
      <c r="F361" s="4">
        <v>0</v>
      </c>
      <c r="G361" s="4">
        <v>104517.9973</v>
      </c>
      <c r="H361" s="4">
        <v>28385572.250100002</v>
      </c>
      <c r="I361" s="5">
        <f t="shared" si="64"/>
        <v>159366497.7184</v>
      </c>
      <c r="J361" s="7"/>
      <c r="K361" s="129"/>
      <c r="L361" s="132"/>
      <c r="M361" s="8">
        <v>6</v>
      </c>
      <c r="N361" s="4" t="s">
        <v>743</v>
      </c>
      <c r="O361" s="4">
        <v>128799943.16590001</v>
      </c>
      <c r="P361" s="4">
        <v>0</v>
      </c>
      <c r="Q361" s="4">
        <v>102859.7313</v>
      </c>
      <c r="R361" s="4">
        <v>24174772.5341</v>
      </c>
      <c r="S361" s="5">
        <f t="shared" si="65"/>
        <v>153077575.43130001</v>
      </c>
    </row>
    <row r="362" spans="1:19" ht="24.95" customHeight="1" x14ac:dyDescent="0.2">
      <c r="A362" s="137"/>
      <c r="B362" s="132"/>
      <c r="C362" s="1">
        <v>26</v>
      </c>
      <c r="D362" s="4" t="s">
        <v>393</v>
      </c>
      <c r="E362" s="4">
        <v>119031429.28290001</v>
      </c>
      <c r="F362" s="4">
        <v>0</v>
      </c>
      <c r="G362" s="4">
        <v>95058.588799999998</v>
      </c>
      <c r="H362" s="4">
        <v>28442379.322099999</v>
      </c>
      <c r="I362" s="5">
        <f t="shared" si="64"/>
        <v>147568867.1938</v>
      </c>
      <c r="J362" s="7"/>
      <c r="K362" s="129"/>
      <c r="L362" s="132"/>
      <c r="M362" s="8">
        <v>7</v>
      </c>
      <c r="N362" s="4" t="s">
        <v>744</v>
      </c>
      <c r="O362" s="4">
        <v>123883405.25910001</v>
      </c>
      <c r="P362" s="4">
        <v>0</v>
      </c>
      <c r="Q362" s="4">
        <v>98933.380499999999</v>
      </c>
      <c r="R362" s="4">
        <v>27665216.7579</v>
      </c>
      <c r="S362" s="5">
        <f t="shared" si="65"/>
        <v>151647555.39750001</v>
      </c>
    </row>
    <row r="363" spans="1:19" ht="24.95" customHeight="1" x14ac:dyDescent="0.2">
      <c r="A363" s="137"/>
      <c r="B363" s="133"/>
      <c r="C363" s="1">
        <v>27</v>
      </c>
      <c r="D363" s="4" t="s">
        <v>394</v>
      </c>
      <c r="E363" s="4">
        <v>110297456.2859</v>
      </c>
      <c r="F363" s="4">
        <v>0</v>
      </c>
      <c r="G363" s="4">
        <v>88083.631399999998</v>
      </c>
      <c r="H363" s="4">
        <v>26190241.680399999</v>
      </c>
      <c r="I363" s="5">
        <f t="shared" si="64"/>
        <v>136575781.5977</v>
      </c>
      <c r="J363" s="7"/>
      <c r="K363" s="129"/>
      <c r="L363" s="132"/>
      <c r="M363" s="8">
        <v>8</v>
      </c>
      <c r="N363" s="4" t="s">
        <v>745</v>
      </c>
      <c r="O363" s="4">
        <v>192283987.12020001</v>
      </c>
      <c r="P363" s="4">
        <v>0</v>
      </c>
      <c r="Q363" s="4">
        <v>153558.13649999999</v>
      </c>
      <c r="R363" s="4">
        <v>31168674.055399999</v>
      </c>
      <c r="S363" s="5">
        <f t="shared" si="65"/>
        <v>223606219.31209999</v>
      </c>
    </row>
    <row r="364" spans="1:19" ht="24.95" customHeight="1" x14ac:dyDescent="0.2">
      <c r="A364" s="1"/>
      <c r="B364" s="134" t="s">
        <v>827</v>
      </c>
      <c r="C364" s="135"/>
      <c r="D364" s="136"/>
      <c r="E364" s="10">
        <f>SUM(E337:E363)</f>
        <v>3448887420.9134998</v>
      </c>
      <c r="F364" s="10">
        <f t="shared" ref="F364:H364" si="72">SUM(F337:F363)</f>
        <v>0</v>
      </c>
      <c r="G364" s="10">
        <f t="shared" ref="G364" si="73">SUM(G337:G363)</f>
        <v>2754284.0839999998</v>
      </c>
      <c r="H364" s="10">
        <f t="shared" si="72"/>
        <v>817444597.92419994</v>
      </c>
      <c r="I364" s="5">
        <f t="shared" si="64"/>
        <v>4269086302.9217</v>
      </c>
      <c r="J364" s="7"/>
      <c r="K364" s="129"/>
      <c r="L364" s="132"/>
      <c r="M364" s="8">
        <v>9</v>
      </c>
      <c r="N364" s="4" t="s">
        <v>746</v>
      </c>
      <c r="O364" s="4">
        <v>136875294.0298</v>
      </c>
      <c r="P364" s="4">
        <v>0</v>
      </c>
      <c r="Q364" s="4">
        <v>109308.7126</v>
      </c>
      <c r="R364" s="4">
        <v>24642554.998399999</v>
      </c>
      <c r="S364" s="5">
        <f t="shared" si="65"/>
        <v>161627157.74079999</v>
      </c>
    </row>
    <row r="365" spans="1:19" ht="24.95" customHeight="1" x14ac:dyDescent="0.2">
      <c r="A365" s="137">
        <v>18</v>
      </c>
      <c r="B365" s="131" t="s">
        <v>40</v>
      </c>
      <c r="C365" s="1">
        <v>1</v>
      </c>
      <c r="D365" s="4" t="s">
        <v>395</v>
      </c>
      <c r="E365" s="4">
        <v>206508637.09740001</v>
      </c>
      <c r="F365" s="4">
        <v>0</v>
      </c>
      <c r="G365" s="4">
        <v>164917.95269999999</v>
      </c>
      <c r="H365" s="4">
        <v>37063951.770900004</v>
      </c>
      <c r="I365" s="5">
        <f t="shared" si="64"/>
        <v>243737506.82100001</v>
      </c>
      <c r="J365" s="7"/>
      <c r="K365" s="129"/>
      <c r="L365" s="132"/>
      <c r="M365" s="8">
        <v>10</v>
      </c>
      <c r="N365" s="4" t="s">
        <v>747</v>
      </c>
      <c r="O365" s="4">
        <v>126376646.2526</v>
      </c>
      <c r="P365" s="4">
        <v>0</v>
      </c>
      <c r="Q365" s="4">
        <v>100924.4846</v>
      </c>
      <c r="R365" s="4">
        <v>24959060.48</v>
      </c>
      <c r="S365" s="5">
        <f t="shared" si="65"/>
        <v>151436631.21719998</v>
      </c>
    </row>
    <row r="366" spans="1:19" ht="24.95" customHeight="1" x14ac:dyDescent="0.2">
      <c r="A366" s="137"/>
      <c r="B366" s="132"/>
      <c r="C366" s="1">
        <v>2</v>
      </c>
      <c r="D366" s="4" t="s">
        <v>396</v>
      </c>
      <c r="E366" s="4">
        <v>209983421.5323</v>
      </c>
      <c r="F366" s="4">
        <v>0</v>
      </c>
      <c r="G366" s="4">
        <v>167692.91810000001</v>
      </c>
      <c r="H366" s="4">
        <v>44314173.307700001</v>
      </c>
      <c r="I366" s="5">
        <f t="shared" si="64"/>
        <v>254465287.7581</v>
      </c>
      <c r="J366" s="7"/>
      <c r="K366" s="129"/>
      <c r="L366" s="132"/>
      <c r="M366" s="8">
        <v>11</v>
      </c>
      <c r="N366" s="4" t="s">
        <v>748</v>
      </c>
      <c r="O366" s="4">
        <v>188594147.01300001</v>
      </c>
      <c r="P366" s="4">
        <v>0</v>
      </c>
      <c r="Q366" s="4">
        <v>150611.42739999999</v>
      </c>
      <c r="R366" s="4">
        <v>32957533.758400001</v>
      </c>
      <c r="S366" s="5">
        <f t="shared" si="65"/>
        <v>221702292.1988</v>
      </c>
    </row>
    <row r="367" spans="1:19" ht="24.95" customHeight="1" x14ac:dyDescent="0.2">
      <c r="A367" s="137"/>
      <c r="B367" s="132"/>
      <c r="C367" s="1">
        <v>3</v>
      </c>
      <c r="D367" s="4" t="s">
        <v>397</v>
      </c>
      <c r="E367" s="4">
        <v>173778050.1604</v>
      </c>
      <c r="F367" s="4">
        <v>0</v>
      </c>
      <c r="G367" s="4">
        <v>138779.28140000001</v>
      </c>
      <c r="H367" s="4">
        <v>39195092.8517</v>
      </c>
      <c r="I367" s="5">
        <f t="shared" si="64"/>
        <v>213111922.29350001</v>
      </c>
      <c r="J367" s="7"/>
      <c r="K367" s="129"/>
      <c r="L367" s="132"/>
      <c r="M367" s="8">
        <v>12</v>
      </c>
      <c r="N367" s="4" t="s">
        <v>749</v>
      </c>
      <c r="O367" s="4">
        <v>149278364.56079999</v>
      </c>
      <c r="P367" s="4">
        <v>0</v>
      </c>
      <c r="Q367" s="4">
        <v>119213.814</v>
      </c>
      <c r="R367" s="4">
        <v>27383934.163400002</v>
      </c>
      <c r="S367" s="5">
        <f t="shared" si="65"/>
        <v>176781512.53819999</v>
      </c>
    </row>
    <row r="368" spans="1:19" ht="24.95" customHeight="1" x14ac:dyDescent="0.2">
      <c r="A368" s="137"/>
      <c r="B368" s="132"/>
      <c r="C368" s="1">
        <v>4</v>
      </c>
      <c r="D368" s="4" t="s">
        <v>398</v>
      </c>
      <c r="E368" s="4">
        <v>133806612.54279999</v>
      </c>
      <c r="F368" s="4">
        <v>0</v>
      </c>
      <c r="G368" s="4">
        <v>106858.0613</v>
      </c>
      <c r="H368" s="4">
        <v>28211620.6523</v>
      </c>
      <c r="I368" s="5">
        <f t="shared" si="64"/>
        <v>162125091.25639999</v>
      </c>
      <c r="J368" s="7"/>
      <c r="K368" s="129"/>
      <c r="L368" s="132"/>
      <c r="M368" s="8">
        <v>13</v>
      </c>
      <c r="N368" s="4" t="s">
        <v>750</v>
      </c>
      <c r="O368" s="4">
        <v>128302762.7352</v>
      </c>
      <c r="P368" s="4">
        <v>0</v>
      </c>
      <c r="Q368" s="4">
        <v>102462.6827</v>
      </c>
      <c r="R368" s="4">
        <v>25940046.040899999</v>
      </c>
      <c r="S368" s="5">
        <f t="shared" si="65"/>
        <v>154345271.45879999</v>
      </c>
    </row>
    <row r="369" spans="1:19" ht="24.95" customHeight="1" x14ac:dyDescent="0.2">
      <c r="A369" s="137"/>
      <c r="B369" s="132"/>
      <c r="C369" s="1">
        <v>5</v>
      </c>
      <c r="D369" s="4" t="s">
        <v>399</v>
      </c>
      <c r="E369" s="4">
        <v>219972030.51289999</v>
      </c>
      <c r="F369" s="4">
        <v>0</v>
      </c>
      <c r="G369" s="4">
        <v>175669.82879999999</v>
      </c>
      <c r="H369" s="4">
        <v>48191756.476000004</v>
      </c>
      <c r="I369" s="5">
        <f t="shared" si="64"/>
        <v>268339456.8177</v>
      </c>
      <c r="J369" s="7"/>
      <c r="K369" s="129"/>
      <c r="L369" s="132"/>
      <c r="M369" s="8">
        <v>14</v>
      </c>
      <c r="N369" s="4" t="s">
        <v>751</v>
      </c>
      <c r="O369" s="4">
        <v>183775485.7189</v>
      </c>
      <c r="P369" s="4">
        <v>0</v>
      </c>
      <c r="Q369" s="4">
        <v>146763.2409</v>
      </c>
      <c r="R369" s="4">
        <v>34027921.638599999</v>
      </c>
      <c r="S369" s="5">
        <f t="shared" si="65"/>
        <v>217950170.5984</v>
      </c>
    </row>
    <row r="370" spans="1:19" ht="24.95" customHeight="1" x14ac:dyDescent="0.2">
      <c r="A370" s="137"/>
      <c r="B370" s="132"/>
      <c r="C370" s="1">
        <v>6</v>
      </c>
      <c r="D370" s="4" t="s">
        <v>400</v>
      </c>
      <c r="E370" s="4">
        <v>147361417.86860001</v>
      </c>
      <c r="F370" s="4">
        <v>0</v>
      </c>
      <c r="G370" s="4">
        <v>117682.939</v>
      </c>
      <c r="H370" s="4">
        <v>33407966.233800001</v>
      </c>
      <c r="I370" s="5">
        <f t="shared" si="64"/>
        <v>180887067.04140002</v>
      </c>
      <c r="J370" s="7"/>
      <c r="K370" s="129"/>
      <c r="L370" s="132"/>
      <c r="M370" s="8">
        <v>15</v>
      </c>
      <c r="N370" s="4" t="s">
        <v>752</v>
      </c>
      <c r="O370" s="4">
        <v>121827212.74070001</v>
      </c>
      <c r="P370" s="4">
        <v>0</v>
      </c>
      <c r="Q370" s="4">
        <v>97291.303599999999</v>
      </c>
      <c r="R370" s="4">
        <v>24509859.183699999</v>
      </c>
      <c r="S370" s="5">
        <f t="shared" si="65"/>
        <v>146434363.22800002</v>
      </c>
    </row>
    <row r="371" spans="1:19" ht="24.95" customHeight="1" x14ac:dyDescent="0.2">
      <c r="A371" s="137"/>
      <c r="B371" s="132"/>
      <c r="C371" s="1">
        <v>7</v>
      </c>
      <c r="D371" s="4" t="s">
        <v>401</v>
      </c>
      <c r="E371" s="4">
        <v>128498866.5398</v>
      </c>
      <c r="F371" s="4">
        <v>0</v>
      </c>
      <c r="G371" s="4">
        <v>102619.2913</v>
      </c>
      <c r="H371" s="4">
        <v>30996230.749899998</v>
      </c>
      <c r="I371" s="5">
        <f t="shared" si="64"/>
        <v>159597716.581</v>
      </c>
      <c r="J371" s="7"/>
      <c r="K371" s="130"/>
      <c r="L371" s="133"/>
      <c r="M371" s="8">
        <v>16</v>
      </c>
      <c r="N371" s="4" t="s">
        <v>753</v>
      </c>
      <c r="O371" s="4">
        <v>132158121.1714</v>
      </c>
      <c r="P371" s="4">
        <v>0</v>
      </c>
      <c r="Q371" s="4">
        <v>105541.5748</v>
      </c>
      <c r="R371" s="4">
        <v>26884307.2062</v>
      </c>
      <c r="S371" s="5">
        <f t="shared" si="65"/>
        <v>159147969.9524</v>
      </c>
    </row>
    <row r="372" spans="1:19" ht="24.95" customHeight="1" x14ac:dyDescent="0.2">
      <c r="A372" s="137"/>
      <c r="B372" s="132"/>
      <c r="C372" s="1">
        <v>8</v>
      </c>
      <c r="D372" s="4" t="s">
        <v>402</v>
      </c>
      <c r="E372" s="4">
        <v>171216314.4835</v>
      </c>
      <c r="F372" s="4">
        <v>0</v>
      </c>
      <c r="G372" s="4">
        <v>136733.4773</v>
      </c>
      <c r="H372" s="4">
        <v>38713859.3737</v>
      </c>
      <c r="I372" s="5">
        <f t="shared" si="64"/>
        <v>210066907.33449998</v>
      </c>
      <c r="J372" s="7"/>
      <c r="K372" s="14"/>
      <c r="L372" s="134" t="s">
        <v>844</v>
      </c>
      <c r="M372" s="135"/>
      <c r="N372" s="136"/>
      <c r="O372" s="10">
        <f>SUM(O356:O371)</f>
        <v>2446810632.5101995</v>
      </c>
      <c r="P372" s="10">
        <f t="shared" ref="P372:R372" si="74">SUM(P356:P371)</f>
        <v>0</v>
      </c>
      <c r="Q372" s="10">
        <f t="shared" ref="Q372" si="75">SUM(Q356:Q371)</f>
        <v>1954024.8084000002</v>
      </c>
      <c r="R372" s="10">
        <f t="shared" si="74"/>
        <v>446598441.54580003</v>
      </c>
      <c r="S372" s="5">
        <f t="shared" si="65"/>
        <v>2895363098.8643999</v>
      </c>
    </row>
    <row r="373" spans="1:19" ht="24.95" customHeight="1" x14ac:dyDescent="0.2">
      <c r="A373" s="137"/>
      <c r="B373" s="132"/>
      <c r="C373" s="1">
        <v>9</v>
      </c>
      <c r="D373" s="4" t="s">
        <v>403</v>
      </c>
      <c r="E373" s="4">
        <v>188869405.18630001</v>
      </c>
      <c r="F373" s="4">
        <v>0</v>
      </c>
      <c r="G373" s="4">
        <v>150831.2488</v>
      </c>
      <c r="H373" s="4">
        <v>36557880.839699998</v>
      </c>
      <c r="I373" s="5">
        <f t="shared" si="64"/>
        <v>225578117.2748</v>
      </c>
      <c r="J373" s="7"/>
      <c r="K373" s="128">
        <v>35</v>
      </c>
      <c r="L373" s="131" t="s">
        <v>57</v>
      </c>
      <c r="M373" s="8">
        <v>1</v>
      </c>
      <c r="N373" s="4" t="s">
        <v>754</v>
      </c>
      <c r="O373" s="4">
        <v>136577559.31830001</v>
      </c>
      <c r="P373" s="4">
        <v>0</v>
      </c>
      <c r="Q373" s="4">
        <v>109070.9414</v>
      </c>
      <c r="R373" s="4">
        <v>28230540.653499998</v>
      </c>
      <c r="S373" s="5">
        <f t="shared" si="65"/>
        <v>164917170.91319999</v>
      </c>
    </row>
    <row r="374" spans="1:19" ht="24.95" customHeight="1" x14ac:dyDescent="0.2">
      <c r="A374" s="137"/>
      <c r="B374" s="132"/>
      <c r="C374" s="1">
        <v>10</v>
      </c>
      <c r="D374" s="4" t="s">
        <v>404</v>
      </c>
      <c r="E374" s="4">
        <v>178425095.70339999</v>
      </c>
      <c r="F374" s="4">
        <v>0</v>
      </c>
      <c r="G374" s="4">
        <v>142490.4154</v>
      </c>
      <c r="H374" s="4">
        <v>43653759.814000003</v>
      </c>
      <c r="I374" s="5">
        <f t="shared" si="64"/>
        <v>222221345.93279999</v>
      </c>
      <c r="J374" s="7"/>
      <c r="K374" s="129"/>
      <c r="L374" s="132"/>
      <c r="M374" s="8">
        <v>2</v>
      </c>
      <c r="N374" s="4" t="s">
        <v>755</v>
      </c>
      <c r="O374" s="4">
        <v>151136591.01769999</v>
      </c>
      <c r="P374" s="4">
        <v>0</v>
      </c>
      <c r="Q374" s="4">
        <v>120697.7951</v>
      </c>
      <c r="R374" s="4">
        <v>26312488.655699998</v>
      </c>
      <c r="S374" s="5">
        <f t="shared" si="65"/>
        <v>177569777.46849999</v>
      </c>
    </row>
    <row r="375" spans="1:19" ht="24.95" customHeight="1" x14ac:dyDescent="0.2">
      <c r="A375" s="137"/>
      <c r="B375" s="132"/>
      <c r="C375" s="1">
        <v>11</v>
      </c>
      <c r="D375" s="4" t="s">
        <v>405</v>
      </c>
      <c r="E375" s="4">
        <v>190496700.3312</v>
      </c>
      <c r="F375" s="4">
        <v>0</v>
      </c>
      <c r="G375" s="4">
        <v>152130.80790000001</v>
      </c>
      <c r="H375" s="4">
        <v>46450069.165399998</v>
      </c>
      <c r="I375" s="5">
        <f t="shared" si="64"/>
        <v>237098900.30450001</v>
      </c>
      <c r="J375" s="7"/>
      <c r="K375" s="129"/>
      <c r="L375" s="132"/>
      <c r="M375" s="8">
        <v>3</v>
      </c>
      <c r="N375" s="4" t="s">
        <v>756</v>
      </c>
      <c r="O375" s="4">
        <v>126545141.6652</v>
      </c>
      <c r="P375" s="4">
        <v>0</v>
      </c>
      <c r="Q375" s="4">
        <v>101059.04519999999</v>
      </c>
      <c r="R375" s="4">
        <v>24991786.794</v>
      </c>
      <c r="S375" s="5">
        <f t="shared" si="65"/>
        <v>151637987.50440001</v>
      </c>
    </row>
    <row r="376" spans="1:19" ht="24.95" customHeight="1" x14ac:dyDescent="0.2">
      <c r="A376" s="137"/>
      <c r="B376" s="132"/>
      <c r="C376" s="1">
        <v>12</v>
      </c>
      <c r="D376" s="4" t="s">
        <v>406</v>
      </c>
      <c r="E376" s="4">
        <v>164622307.86090001</v>
      </c>
      <c r="F376" s="4">
        <v>0</v>
      </c>
      <c r="G376" s="4">
        <v>131467.4987</v>
      </c>
      <c r="H376" s="4">
        <v>36349483.970799997</v>
      </c>
      <c r="I376" s="5">
        <f t="shared" si="64"/>
        <v>201103259.33039999</v>
      </c>
      <c r="J376" s="7"/>
      <c r="K376" s="129"/>
      <c r="L376" s="132"/>
      <c r="M376" s="8">
        <v>4</v>
      </c>
      <c r="N376" s="4" t="s">
        <v>757</v>
      </c>
      <c r="O376" s="4">
        <v>141684422.6453</v>
      </c>
      <c r="P376" s="4">
        <v>0</v>
      </c>
      <c r="Q376" s="4">
        <v>113149.28630000001</v>
      </c>
      <c r="R376" s="4">
        <v>28049921.6921</v>
      </c>
      <c r="S376" s="5">
        <f t="shared" si="65"/>
        <v>169847493.62369999</v>
      </c>
    </row>
    <row r="377" spans="1:19" ht="24.95" customHeight="1" x14ac:dyDescent="0.2">
      <c r="A377" s="137"/>
      <c r="B377" s="132"/>
      <c r="C377" s="1">
        <v>13</v>
      </c>
      <c r="D377" s="4" t="s">
        <v>407</v>
      </c>
      <c r="E377" s="4">
        <v>142623449.8892</v>
      </c>
      <c r="F377" s="4">
        <v>0</v>
      </c>
      <c r="G377" s="4">
        <v>113899.1942</v>
      </c>
      <c r="H377" s="4">
        <v>35200579.707999997</v>
      </c>
      <c r="I377" s="5">
        <f t="shared" si="64"/>
        <v>177937928.79140002</v>
      </c>
      <c r="J377" s="7"/>
      <c r="K377" s="129"/>
      <c r="L377" s="132"/>
      <c r="M377" s="8">
        <v>5</v>
      </c>
      <c r="N377" s="4" t="s">
        <v>758</v>
      </c>
      <c r="O377" s="4">
        <v>198723241.6794</v>
      </c>
      <c r="P377" s="4">
        <v>0</v>
      </c>
      <c r="Q377" s="4">
        <v>158700.53</v>
      </c>
      <c r="R377" s="4">
        <v>38301783.8693</v>
      </c>
      <c r="S377" s="5">
        <f t="shared" si="65"/>
        <v>237183726.07870001</v>
      </c>
    </row>
    <row r="378" spans="1:19" ht="24.95" customHeight="1" x14ac:dyDescent="0.2">
      <c r="A378" s="137"/>
      <c r="B378" s="132"/>
      <c r="C378" s="1">
        <v>14</v>
      </c>
      <c r="D378" s="4" t="s">
        <v>408</v>
      </c>
      <c r="E378" s="4">
        <v>146855339.97979999</v>
      </c>
      <c r="F378" s="4">
        <v>0</v>
      </c>
      <c r="G378" s="4">
        <v>117278.78479999999</v>
      </c>
      <c r="H378" s="4">
        <v>31911587.876200002</v>
      </c>
      <c r="I378" s="5">
        <f t="shared" si="64"/>
        <v>178884206.64079997</v>
      </c>
      <c r="J378" s="7"/>
      <c r="K378" s="129"/>
      <c r="L378" s="132"/>
      <c r="M378" s="8">
        <v>6</v>
      </c>
      <c r="N378" s="4" t="s">
        <v>759</v>
      </c>
      <c r="O378" s="4">
        <v>164690241.5837</v>
      </c>
      <c r="P378" s="4">
        <v>0</v>
      </c>
      <c r="Q378" s="4">
        <v>131521.7506</v>
      </c>
      <c r="R378" s="4">
        <v>29326203.927000001</v>
      </c>
      <c r="S378" s="5">
        <f t="shared" si="65"/>
        <v>194147967.26130003</v>
      </c>
    </row>
    <row r="379" spans="1:19" ht="24.95" customHeight="1" x14ac:dyDescent="0.2">
      <c r="A379" s="137"/>
      <c r="B379" s="132"/>
      <c r="C379" s="1">
        <v>15</v>
      </c>
      <c r="D379" s="4" t="s">
        <v>409</v>
      </c>
      <c r="E379" s="4">
        <v>169999432.27000001</v>
      </c>
      <c r="F379" s="4">
        <v>0</v>
      </c>
      <c r="G379" s="4">
        <v>135761.67430000001</v>
      </c>
      <c r="H379" s="4">
        <v>38920942.422600001</v>
      </c>
      <c r="I379" s="5">
        <f t="shared" si="64"/>
        <v>209056136.3669</v>
      </c>
      <c r="J379" s="7"/>
      <c r="K379" s="129"/>
      <c r="L379" s="132"/>
      <c r="M379" s="8">
        <v>7</v>
      </c>
      <c r="N379" s="4" t="s">
        <v>760</v>
      </c>
      <c r="O379" s="4">
        <v>151625393.9271</v>
      </c>
      <c r="P379" s="4">
        <v>0</v>
      </c>
      <c r="Q379" s="4">
        <v>121088.1535</v>
      </c>
      <c r="R379" s="4">
        <v>27624056.340500001</v>
      </c>
      <c r="S379" s="5">
        <f t="shared" si="65"/>
        <v>179370538.42109999</v>
      </c>
    </row>
    <row r="380" spans="1:19" ht="24.95" customHeight="1" x14ac:dyDescent="0.2">
      <c r="A380" s="137"/>
      <c r="B380" s="132"/>
      <c r="C380" s="1">
        <v>16</v>
      </c>
      <c r="D380" s="4" t="s">
        <v>410</v>
      </c>
      <c r="E380" s="4">
        <v>131857263.77940001</v>
      </c>
      <c r="F380" s="4">
        <v>0</v>
      </c>
      <c r="G380" s="4">
        <v>105301.30989999999</v>
      </c>
      <c r="H380" s="4">
        <v>29971138.376400001</v>
      </c>
      <c r="I380" s="5">
        <f t="shared" si="64"/>
        <v>161933703.4657</v>
      </c>
      <c r="J380" s="7"/>
      <c r="K380" s="129"/>
      <c r="L380" s="132"/>
      <c r="M380" s="8">
        <v>8</v>
      </c>
      <c r="N380" s="4" t="s">
        <v>761</v>
      </c>
      <c r="O380" s="4">
        <v>131731366.9189</v>
      </c>
      <c r="P380" s="4">
        <v>0</v>
      </c>
      <c r="Q380" s="4">
        <v>105200.76850000001</v>
      </c>
      <c r="R380" s="4">
        <v>25961260.789700001</v>
      </c>
      <c r="S380" s="5">
        <f t="shared" si="65"/>
        <v>157797828.47710001</v>
      </c>
    </row>
    <row r="381" spans="1:19" ht="24.95" customHeight="1" x14ac:dyDescent="0.2">
      <c r="A381" s="137"/>
      <c r="B381" s="132"/>
      <c r="C381" s="1">
        <v>17</v>
      </c>
      <c r="D381" s="4" t="s">
        <v>411</v>
      </c>
      <c r="E381" s="4">
        <v>183469234.83199999</v>
      </c>
      <c r="F381" s="4">
        <v>0</v>
      </c>
      <c r="G381" s="4">
        <v>146518.66870000001</v>
      </c>
      <c r="H381" s="4">
        <v>41993779.591600001</v>
      </c>
      <c r="I381" s="5">
        <f t="shared" si="64"/>
        <v>225609533.0923</v>
      </c>
      <c r="J381" s="7"/>
      <c r="K381" s="129"/>
      <c r="L381" s="132"/>
      <c r="M381" s="8">
        <v>9</v>
      </c>
      <c r="N381" s="4" t="s">
        <v>762</v>
      </c>
      <c r="O381" s="4">
        <v>173732594.80430001</v>
      </c>
      <c r="P381" s="4">
        <v>0</v>
      </c>
      <c r="Q381" s="4">
        <v>138742.98069999999</v>
      </c>
      <c r="R381" s="4">
        <v>33817466.136600003</v>
      </c>
      <c r="S381" s="5">
        <f t="shared" si="65"/>
        <v>207688803.92159998</v>
      </c>
    </row>
    <row r="382" spans="1:19" ht="24.95" customHeight="1" x14ac:dyDescent="0.2">
      <c r="A382" s="137"/>
      <c r="B382" s="132"/>
      <c r="C382" s="1">
        <v>18</v>
      </c>
      <c r="D382" s="4" t="s">
        <v>412</v>
      </c>
      <c r="E382" s="4">
        <v>123403997.70119999</v>
      </c>
      <c r="F382" s="4">
        <v>0</v>
      </c>
      <c r="G382" s="4">
        <v>98550.525200000004</v>
      </c>
      <c r="H382" s="4">
        <v>30425782.641199999</v>
      </c>
      <c r="I382" s="5">
        <f t="shared" si="64"/>
        <v>153928330.86759999</v>
      </c>
      <c r="J382" s="7"/>
      <c r="K382" s="129"/>
      <c r="L382" s="132"/>
      <c r="M382" s="8">
        <v>10</v>
      </c>
      <c r="N382" s="4" t="s">
        <v>763</v>
      </c>
      <c r="O382" s="4">
        <v>122525710.1487</v>
      </c>
      <c r="P382" s="4">
        <v>0</v>
      </c>
      <c r="Q382" s="4">
        <v>97849.124100000001</v>
      </c>
      <c r="R382" s="4">
        <v>26179104.649500001</v>
      </c>
      <c r="S382" s="5">
        <f t="shared" si="65"/>
        <v>148802663.92230001</v>
      </c>
    </row>
    <row r="383" spans="1:19" ht="24.95" customHeight="1" x14ac:dyDescent="0.2">
      <c r="A383" s="137"/>
      <c r="B383" s="132"/>
      <c r="C383" s="1">
        <v>19</v>
      </c>
      <c r="D383" s="4" t="s">
        <v>413</v>
      </c>
      <c r="E383" s="4">
        <v>162831417.5684</v>
      </c>
      <c r="F383" s="4">
        <v>0</v>
      </c>
      <c r="G383" s="4">
        <v>130037.2923</v>
      </c>
      <c r="H383" s="4">
        <v>39222870.759199999</v>
      </c>
      <c r="I383" s="5">
        <f t="shared" si="64"/>
        <v>202184325.61989999</v>
      </c>
      <c r="J383" s="7"/>
      <c r="K383" s="129"/>
      <c r="L383" s="132"/>
      <c r="M383" s="8">
        <v>11</v>
      </c>
      <c r="N383" s="4" t="s">
        <v>764</v>
      </c>
      <c r="O383" s="4">
        <v>117360149.5747</v>
      </c>
      <c r="P383" s="4">
        <v>0</v>
      </c>
      <c r="Q383" s="4">
        <v>93723.903600000005</v>
      </c>
      <c r="R383" s="4">
        <v>23339626.928399999</v>
      </c>
      <c r="S383" s="5">
        <f t="shared" si="65"/>
        <v>140793500.40670002</v>
      </c>
    </row>
    <row r="384" spans="1:19" ht="24.95" customHeight="1" x14ac:dyDescent="0.2">
      <c r="A384" s="137"/>
      <c r="B384" s="132"/>
      <c r="C384" s="1">
        <v>20</v>
      </c>
      <c r="D384" s="4" t="s">
        <v>414</v>
      </c>
      <c r="E384" s="4">
        <v>136522267.62889999</v>
      </c>
      <c r="F384" s="4">
        <v>0</v>
      </c>
      <c r="G384" s="4">
        <v>109026.78539999999</v>
      </c>
      <c r="H384" s="4">
        <v>30618100.856400002</v>
      </c>
      <c r="I384" s="5">
        <f t="shared" si="64"/>
        <v>167249395.27070001</v>
      </c>
      <c r="J384" s="7"/>
      <c r="K384" s="129"/>
      <c r="L384" s="132"/>
      <c r="M384" s="8">
        <v>12</v>
      </c>
      <c r="N384" s="4" t="s">
        <v>765</v>
      </c>
      <c r="O384" s="4">
        <v>125828027.8356</v>
      </c>
      <c r="P384" s="4">
        <v>0</v>
      </c>
      <c r="Q384" s="4">
        <v>100486.3575</v>
      </c>
      <c r="R384" s="4">
        <v>24979837.288800001</v>
      </c>
      <c r="S384" s="5">
        <f t="shared" si="65"/>
        <v>150908351.48190001</v>
      </c>
    </row>
    <row r="385" spans="1:19" ht="24.95" customHeight="1" x14ac:dyDescent="0.2">
      <c r="A385" s="137"/>
      <c r="B385" s="132"/>
      <c r="C385" s="1">
        <v>21</v>
      </c>
      <c r="D385" s="4" t="s">
        <v>415</v>
      </c>
      <c r="E385" s="4">
        <v>174016088.30070001</v>
      </c>
      <c r="F385" s="4">
        <v>0</v>
      </c>
      <c r="G385" s="4">
        <v>138969.37880000001</v>
      </c>
      <c r="H385" s="4">
        <v>39623210.4661</v>
      </c>
      <c r="I385" s="5">
        <f t="shared" si="64"/>
        <v>213778268.14560002</v>
      </c>
      <c r="J385" s="7"/>
      <c r="K385" s="129"/>
      <c r="L385" s="132"/>
      <c r="M385" s="8">
        <v>13</v>
      </c>
      <c r="N385" s="4" t="s">
        <v>766</v>
      </c>
      <c r="O385" s="4">
        <v>136852862.34830001</v>
      </c>
      <c r="P385" s="4">
        <v>0</v>
      </c>
      <c r="Q385" s="4">
        <v>109290.79859999999</v>
      </c>
      <c r="R385" s="4">
        <v>28909347.626499999</v>
      </c>
      <c r="S385" s="5">
        <f t="shared" si="65"/>
        <v>165871500.77340001</v>
      </c>
    </row>
    <row r="386" spans="1:19" ht="24.95" customHeight="1" x14ac:dyDescent="0.2">
      <c r="A386" s="137"/>
      <c r="B386" s="132"/>
      <c r="C386" s="1">
        <v>22</v>
      </c>
      <c r="D386" s="4" t="s">
        <v>416</v>
      </c>
      <c r="E386" s="4">
        <v>194688920.1814</v>
      </c>
      <c r="F386" s="4">
        <v>0</v>
      </c>
      <c r="G386" s="4">
        <v>155478.71789999999</v>
      </c>
      <c r="H386" s="4">
        <v>41068412.408500001</v>
      </c>
      <c r="I386" s="5">
        <f t="shared" si="64"/>
        <v>235912811.30779999</v>
      </c>
      <c r="J386" s="7"/>
      <c r="K386" s="129"/>
      <c r="L386" s="132"/>
      <c r="M386" s="8">
        <v>14</v>
      </c>
      <c r="N386" s="4" t="s">
        <v>767</v>
      </c>
      <c r="O386" s="4">
        <v>150591006.81830001</v>
      </c>
      <c r="P386" s="4">
        <v>0</v>
      </c>
      <c r="Q386" s="4">
        <v>120262.09110000001</v>
      </c>
      <c r="R386" s="4">
        <v>32365569.968699999</v>
      </c>
      <c r="S386" s="5">
        <f t="shared" si="65"/>
        <v>183076838.87810001</v>
      </c>
    </row>
    <row r="387" spans="1:19" ht="24.95" customHeight="1" x14ac:dyDescent="0.2">
      <c r="A387" s="137"/>
      <c r="B387" s="133"/>
      <c r="C387" s="1">
        <v>23</v>
      </c>
      <c r="D387" s="4" t="s">
        <v>417</v>
      </c>
      <c r="E387" s="4">
        <v>198794208.14359999</v>
      </c>
      <c r="F387" s="4">
        <v>0</v>
      </c>
      <c r="G387" s="4">
        <v>158757.20389999999</v>
      </c>
      <c r="H387" s="4">
        <v>46813434.225199997</v>
      </c>
      <c r="I387" s="5">
        <f t="shared" si="64"/>
        <v>245766399.57269999</v>
      </c>
      <c r="J387" s="7"/>
      <c r="K387" s="129"/>
      <c r="L387" s="132"/>
      <c r="M387" s="8">
        <v>15</v>
      </c>
      <c r="N387" s="4" t="s">
        <v>768</v>
      </c>
      <c r="O387" s="4">
        <v>139671652.67379999</v>
      </c>
      <c r="P387" s="4">
        <v>0</v>
      </c>
      <c r="Q387" s="4">
        <v>111541.8867</v>
      </c>
      <c r="R387" s="4">
        <v>24315482.335200001</v>
      </c>
      <c r="S387" s="5">
        <f t="shared" si="65"/>
        <v>164098676.89570001</v>
      </c>
    </row>
    <row r="388" spans="1:19" ht="24.95" customHeight="1" x14ac:dyDescent="0.2">
      <c r="A388" s="1"/>
      <c r="B388" s="134" t="s">
        <v>828</v>
      </c>
      <c r="C388" s="135"/>
      <c r="D388" s="136"/>
      <c r="E388" s="10">
        <f>SUM(E365:E387)</f>
        <v>3878600480.094099</v>
      </c>
      <c r="F388" s="10">
        <f t="shared" ref="F388:H388" si="76">SUM(F365:F387)</f>
        <v>0</v>
      </c>
      <c r="G388" s="10">
        <f t="shared" ref="G388" si="77">SUM(G365:G387)</f>
        <v>3097453.2560999999</v>
      </c>
      <c r="H388" s="10">
        <f t="shared" si="76"/>
        <v>868875684.53729987</v>
      </c>
      <c r="I388" s="5">
        <f t="shared" si="64"/>
        <v>4750573617.8874989</v>
      </c>
      <c r="J388" s="21"/>
      <c r="K388" s="129"/>
      <c r="L388" s="132"/>
      <c r="M388" s="8">
        <v>16</v>
      </c>
      <c r="N388" s="4" t="s">
        <v>769</v>
      </c>
      <c r="O388" s="4">
        <v>145561800.85479999</v>
      </c>
      <c r="P388" s="4">
        <v>0</v>
      </c>
      <c r="Q388" s="4">
        <v>116245.7635</v>
      </c>
      <c r="R388" s="4">
        <v>27357100.639699999</v>
      </c>
      <c r="S388" s="5">
        <f t="shared" si="65"/>
        <v>173035147.25799999</v>
      </c>
    </row>
    <row r="389" spans="1:19" ht="24.95" customHeight="1" x14ac:dyDescent="0.2">
      <c r="A389" s="137">
        <v>19</v>
      </c>
      <c r="B389" s="131" t="s">
        <v>41</v>
      </c>
      <c r="C389" s="1">
        <v>1</v>
      </c>
      <c r="D389" s="4" t="s">
        <v>418</v>
      </c>
      <c r="E389" s="4">
        <v>127570243.2313</v>
      </c>
      <c r="F389" s="4">
        <v>0</v>
      </c>
      <c r="G389" s="4">
        <v>101877.692</v>
      </c>
      <c r="H389" s="4">
        <v>31597347.111900002</v>
      </c>
      <c r="I389" s="5">
        <f t="shared" si="64"/>
        <v>159269468.0352</v>
      </c>
      <c r="J389" s="7"/>
      <c r="K389" s="130"/>
      <c r="L389" s="133"/>
      <c r="M389" s="8">
        <v>17</v>
      </c>
      <c r="N389" s="4" t="s">
        <v>770</v>
      </c>
      <c r="O389" s="4">
        <v>145215895.09299999</v>
      </c>
      <c r="P389" s="4">
        <v>0</v>
      </c>
      <c r="Q389" s="4">
        <v>115969.5229</v>
      </c>
      <c r="R389" s="4">
        <v>26435236.976500001</v>
      </c>
      <c r="S389" s="5">
        <f t="shared" si="65"/>
        <v>171767101.59239998</v>
      </c>
    </row>
    <row r="390" spans="1:19" ht="24.95" customHeight="1" x14ac:dyDescent="0.2">
      <c r="A390" s="137"/>
      <c r="B390" s="132"/>
      <c r="C390" s="1">
        <v>2</v>
      </c>
      <c r="D390" s="4" t="s">
        <v>419</v>
      </c>
      <c r="E390" s="4">
        <v>130665455.1513</v>
      </c>
      <c r="F390" s="4">
        <v>0</v>
      </c>
      <c r="G390" s="4">
        <v>104349.5306</v>
      </c>
      <c r="H390" s="4">
        <v>32599353.791999999</v>
      </c>
      <c r="I390" s="5">
        <f t="shared" si="64"/>
        <v>163369158.47389999</v>
      </c>
      <c r="J390" s="7"/>
      <c r="K390" s="14"/>
      <c r="L390" s="134" t="s">
        <v>845</v>
      </c>
      <c r="M390" s="135"/>
      <c r="N390" s="136"/>
      <c r="O390" s="10">
        <f>SUM(O373:O389)</f>
        <v>2460053658.9071002</v>
      </c>
      <c r="P390" s="10">
        <f t="shared" ref="P390:R390" si="78">SUM(P373:P389)</f>
        <v>0</v>
      </c>
      <c r="Q390" s="10">
        <f t="shared" ref="Q390" si="79">SUM(Q373:Q389)</f>
        <v>1964600.6993000002</v>
      </c>
      <c r="R390" s="10">
        <f t="shared" si="78"/>
        <v>476496815.27169997</v>
      </c>
      <c r="S390" s="5">
        <f t="shared" si="65"/>
        <v>2938515074.8780999</v>
      </c>
    </row>
    <row r="391" spans="1:19" ht="24.95" customHeight="1" x14ac:dyDescent="0.2">
      <c r="A391" s="137"/>
      <c r="B391" s="132"/>
      <c r="C391" s="1">
        <v>3</v>
      </c>
      <c r="D391" s="4" t="s">
        <v>420</v>
      </c>
      <c r="E391" s="4">
        <v>119141151.9763</v>
      </c>
      <c r="F391" s="4">
        <v>0</v>
      </c>
      <c r="G391" s="4">
        <v>95146.213399999993</v>
      </c>
      <c r="H391" s="4">
        <v>30891012.482900001</v>
      </c>
      <c r="I391" s="5">
        <f t="shared" si="64"/>
        <v>150127310.6726</v>
      </c>
      <c r="J391" s="7"/>
      <c r="K391" s="128">
        <v>36</v>
      </c>
      <c r="L391" s="131" t="s">
        <v>58</v>
      </c>
      <c r="M391" s="8">
        <v>1</v>
      </c>
      <c r="N391" s="4" t="s">
        <v>771</v>
      </c>
      <c r="O391" s="4">
        <v>136687426.87459999</v>
      </c>
      <c r="P391" s="4">
        <v>0</v>
      </c>
      <c r="Q391" s="4">
        <v>109158.6817</v>
      </c>
      <c r="R391" s="4">
        <v>27890332.370499998</v>
      </c>
      <c r="S391" s="5">
        <f t="shared" si="65"/>
        <v>164686917.92679998</v>
      </c>
    </row>
    <row r="392" spans="1:19" ht="24.95" customHeight="1" x14ac:dyDescent="0.2">
      <c r="A392" s="137"/>
      <c r="B392" s="132"/>
      <c r="C392" s="1">
        <v>4</v>
      </c>
      <c r="D392" s="4" t="s">
        <v>421</v>
      </c>
      <c r="E392" s="4">
        <v>129251678.71870001</v>
      </c>
      <c r="F392" s="4">
        <v>0</v>
      </c>
      <c r="G392" s="4">
        <v>103220.4877</v>
      </c>
      <c r="H392" s="4">
        <v>32518397.458099999</v>
      </c>
      <c r="I392" s="5">
        <f t="shared" si="64"/>
        <v>161873296.6645</v>
      </c>
      <c r="J392" s="7"/>
      <c r="K392" s="129"/>
      <c r="L392" s="132"/>
      <c r="M392" s="8">
        <v>2</v>
      </c>
      <c r="N392" s="4" t="s">
        <v>772</v>
      </c>
      <c r="O392" s="4">
        <v>132347591.9877</v>
      </c>
      <c r="P392" s="4">
        <v>0</v>
      </c>
      <c r="Q392" s="4">
        <v>105692.8863</v>
      </c>
      <c r="R392" s="4">
        <v>30682199.759300001</v>
      </c>
      <c r="S392" s="5">
        <f t="shared" si="65"/>
        <v>163135484.63330001</v>
      </c>
    </row>
    <row r="393" spans="1:19" ht="24.95" customHeight="1" x14ac:dyDescent="0.2">
      <c r="A393" s="137"/>
      <c r="B393" s="132"/>
      <c r="C393" s="1">
        <v>5</v>
      </c>
      <c r="D393" s="4" t="s">
        <v>422</v>
      </c>
      <c r="E393" s="4">
        <v>156657289.46239999</v>
      </c>
      <c r="F393" s="4">
        <v>0</v>
      </c>
      <c r="G393" s="4">
        <v>125106.629</v>
      </c>
      <c r="H393" s="4">
        <v>38038943.752400003</v>
      </c>
      <c r="I393" s="5">
        <f t="shared" ref="I393:I413" si="80">E393+F393+G393+H393</f>
        <v>194821339.84380001</v>
      </c>
      <c r="J393" s="7"/>
      <c r="K393" s="129"/>
      <c r="L393" s="132"/>
      <c r="M393" s="8">
        <v>3</v>
      </c>
      <c r="N393" s="4" t="s">
        <v>773</v>
      </c>
      <c r="O393" s="4">
        <v>156191836.7414</v>
      </c>
      <c r="P393" s="4">
        <v>0</v>
      </c>
      <c r="Q393" s="4">
        <v>124734.9181</v>
      </c>
      <c r="R393" s="4">
        <v>32229254.028999999</v>
      </c>
      <c r="S393" s="5">
        <f t="shared" ref="S393:S413" si="81">O393+P393+Q393+R393</f>
        <v>188545825.68849999</v>
      </c>
    </row>
    <row r="394" spans="1:19" ht="24.95" customHeight="1" x14ac:dyDescent="0.2">
      <c r="A394" s="137"/>
      <c r="B394" s="132"/>
      <c r="C394" s="1">
        <v>6</v>
      </c>
      <c r="D394" s="4" t="s">
        <v>423</v>
      </c>
      <c r="E394" s="4">
        <v>124809633.141</v>
      </c>
      <c r="F394" s="4">
        <v>0</v>
      </c>
      <c r="G394" s="4">
        <v>99673.066800000001</v>
      </c>
      <c r="H394" s="4">
        <v>31394268.085700002</v>
      </c>
      <c r="I394" s="5">
        <f t="shared" si="80"/>
        <v>156303574.29350001</v>
      </c>
      <c r="J394" s="7"/>
      <c r="K394" s="129"/>
      <c r="L394" s="132"/>
      <c r="M394" s="8">
        <v>4</v>
      </c>
      <c r="N394" s="4" t="s">
        <v>774</v>
      </c>
      <c r="O394" s="4">
        <v>172390221.13929999</v>
      </c>
      <c r="P394" s="4">
        <v>0</v>
      </c>
      <c r="Q394" s="4">
        <v>137670.9601</v>
      </c>
      <c r="R394" s="4">
        <v>35124913.193700001</v>
      </c>
      <c r="S394" s="5">
        <f t="shared" si="81"/>
        <v>207652805.2931</v>
      </c>
    </row>
    <row r="395" spans="1:19" ht="24.95" customHeight="1" x14ac:dyDescent="0.2">
      <c r="A395" s="137"/>
      <c r="B395" s="132"/>
      <c r="C395" s="1">
        <v>7</v>
      </c>
      <c r="D395" s="4" t="s">
        <v>424</v>
      </c>
      <c r="E395" s="4">
        <v>201456323.37169999</v>
      </c>
      <c r="F395" s="4">
        <v>0</v>
      </c>
      <c r="G395" s="4">
        <v>160883.17110000001</v>
      </c>
      <c r="H395" s="4">
        <v>46902723.873400003</v>
      </c>
      <c r="I395" s="5">
        <f t="shared" si="80"/>
        <v>248519930.41619998</v>
      </c>
      <c r="J395" s="7"/>
      <c r="K395" s="129"/>
      <c r="L395" s="132"/>
      <c r="M395" s="8">
        <v>5</v>
      </c>
      <c r="N395" s="4" t="s">
        <v>775</v>
      </c>
      <c r="O395" s="4">
        <v>150047315.57699999</v>
      </c>
      <c r="P395" s="4">
        <v>0</v>
      </c>
      <c r="Q395" s="4">
        <v>119827.8989</v>
      </c>
      <c r="R395" s="4">
        <v>31785433.1382</v>
      </c>
      <c r="S395" s="5">
        <f t="shared" si="81"/>
        <v>181952576.61409998</v>
      </c>
    </row>
    <row r="396" spans="1:19" ht="24.95" customHeight="1" x14ac:dyDescent="0.2">
      <c r="A396" s="137"/>
      <c r="B396" s="132"/>
      <c r="C396" s="1">
        <v>8</v>
      </c>
      <c r="D396" s="4" t="s">
        <v>425</v>
      </c>
      <c r="E396" s="4">
        <v>137255373.43599999</v>
      </c>
      <c r="F396" s="4">
        <v>0</v>
      </c>
      <c r="G396" s="4">
        <v>109612.24430000001</v>
      </c>
      <c r="H396" s="4">
        <v>33713911.047600001</v>
      </c>
      <c r="I396" s="5">
        <f t="shared" si="80"/>
        <v>171078896.7279</v>
      </c>
      <c r="J396" s="7"/>
      <c r="K396" s="129"/>
      <c r="L396" s="132"/>
      <c r="M396" s="8">
        <v>6</v>
      </c>
      <c r="N396" s="4" t="s">
        <v>776</v>
      </c>
      <c r="O396" s="4">
        <v>208349342.99250001</v>
      </c>
      <c r="P396" s="4">
        <v>0</v>
      </c>
      <c r="Q396" s="4">
        <v>166387.9418</v>
      </c>
      <c r="R396" s="4">
        <v>42960597.924199998</v>
      </c>
      <c r="S396" s="5">
        <f t="shared" si="81"/>
        <v>251476328.8585</v>
      </c>
    </row>
    <row r="397" spans="1:19" ht="24.95" customHeight="1" x14ac:dyDescent="0.2">
      <c r="A397" s="137"/>
      <c r="B397" s="132"/>
      <c r="C397" s="1">
        <v>9</v>
      </c>
      <c r="D397" s="4" t="s">
        <v>426</v>
      </c>
      <c r="E397" s="4">
        <v>147544198.56439999</v>
      </c>
      <c r="F397" s="4">
        <v>0</v>
      </c>
      <c r="G397" s="4">
        <v>117828.9078</v>
      </c>
      <c r="H397" s="4">
        <v>34803818.538400002</v>
      </c>
      <c r="I397" s="5">
        <f t="shared" si="80"/>
        <v>182465846.01059997</v>
      </c>
      <c r="J397" s="7"/>
      <c r="K397" s="129"/>
      <c r="L397" s="132"/>
      <c r="M397" s="8">
        <v>7</v>
      </c>
      <c r="N397" s="4" t="s">
        <v>777</v>
      </c>
      <c r="O397" s="4">
        <v>158232286.9479</v>
      </c>
      <c r="P397" s="4">
        <v>0</v>
      </c>
      <c r="Q397" s="4">
        <v>126364.4232</v>
      </c>
      <c r="R397" s="4">
        <v>36592012.135200001</v>
      </c>
      <c r="S397" s="5">
        <f t="shared" si="81"/>
        <v>194950663.5063</v>
      </c>
    </row>
    <row r="398" spans="1:19" ht="24.95" customHeight="1" x14ac:dyDescent="0.2">
      <c r="A398" s="137"/>
      <c r="B398" s="132"/>
      <c r="C398" s="1">
        <v>10</v>
      </c>
      <c r="D398" s="4" t="s">
        <v>427</v>
      </c>
      <c r="E398" s="4">
        <v>148577556.3294</v>
      </c>
      <c r="F398" s="4">
        <v>0</v>
      </c>
      <c r="G398" s="4">
        <v>118654.14810000001</v>
      </c>
      <c r="H398" s="4">
        <v>36210606.888099998</v>
      </c>
      <c r="I398" s="5">
        <f t="shared" si="80"/>
        <v>184906817.36559999</v>
      </c>
      <c r="J398" s="7"/>
      <c r="K398" s="129"/>
      <c r="L398" s="132"/>
      <c r="M398" s="8">
        <v>8</v>
      </c>
      <c r="N398" s="4" t="s">
        <v>386</v>
      </c>
      <c r="O398" s="4">
        <v>143559767.7692</v>
      </c>
      <c r="P398" s="4">
        <v>0</v>
      </c>
      <c r="Q398" s="4">
        <v>114646.93829999999</v>
      </c>
      <c r="R398" s="4">
        <v>30163803.945599999</v>
      </c>
      <c r="S398" s="5">
        <f t="shared" si="81"/>
        <v>173838218.65310001</v>
      </c>
    </row>
    <row r="399" spans="1:19" ht="24.95" customHeight="1" x14ac:dyDescent="0.2">
      <c r="A399" s="137"/>
      <c r="B399" s="132"/>
      <c r="C399" s="1">
        <v>11</v>
      </c>
      <c r="D399" s="4" t="s">
        <v>428</v>
      </c>
      <c r="E399" s="4">
        <v>137710860.46180001</v>
      </c>
      <c r="F399" s="4">
        <v>0</v>
      </c>
      <c r="G399" s="4">
        <v>109975.9966</v>
      </c>
      <c r="H399" s="4">
        <v>30161154.220600002</v>
      </c>
      <c r="I399" s="5">
        <f t="shared" si="80"/>
        <v>167981990.67900002</v>
      </c>
      <c r="J399" s="7"/>
      <c r="K399" s="129"/>
      <c r="L399" s="132"/>
      <c r="M399" s="8">
        <v>9</v>
      </c>
      <c r="N399" s="4" t="s">
        <v>778</v>
      </c>
      <c r="O399" s="4">
        <v>155192168.68399999</v>
      </c>
      <c r="P399" s="4">
        <v>0</v>
      </c>
      <c r="Q399" s="4">
        <v>123936.5825</v>
      </c>
      <c r="R399" s="4">
        <v>32180392.439599998</v>
      </c>
      <c r="S399" s="5">
        <f t="shared" si="81"/>
        <v>187496497.70609999</v>
      </c>
    </row>
    <row r="400" spans="1:19" ht="24.95" customHeight="1" x14ac:dyDescent="0.2">
      <c r="A400" s="137"/>
      <c r="B400" s="132"/>
      <c r="C400" s="1">
        <v>12</v>
      </c>
      <c r="D400" s="4" t="s">
        <v>429</v>
      </c>
      <c r="E400" s="4">
        <v>134913114.3459</v>
      </c>
      <c r="F400" s="4">
        <v>0</v>
      </c>
      <c r="G400" s="4">
        <v>107741.7144</v>
      </c>
      <c r="H400" s="4">
        <v>33142086.5561</v>
      </c>
      <c r="I400" s="5">
        <f t="shared" si="80"/>
        <v>168162942.6164</v>
      </c>
      <c r="J400" s="7"/>
      <c r="K400" s="129"/>
      <c r="L400" s="132"/>
      <c r="M400" s="8">
        <v>10</v>
      </c>
      <c r="N400" s="4" t="s">
        <v>779</v>
      </c>
      <c r="O400" s="4">
        <v>204841006.2403</v>
      </c>
      <c r="P400" s="4">
        <v>0</v>
      </c>
      <c r="Q400" s="4">
        <v>163586.1814</v>
      </c>
      <c r="R400" s="4">
        <v>37250986.683200002</v>
      </c>
      <c r="S400" s="5">
        <f t="shared" si="81"/>
        <v>242255579.1049</v>
      </c>
    </row>
    <row r="401" spans="1:19" ht="24.95" customHeight="1" x14ac:dyDescent="0.2">
      <c r="A401" s="137"/>
      <c r="B401" s="132"/>
      <c r="C401" s="1">
        <v>13</v>
      </c>
      <c r="D401" s="4" t="s">
        <v>430</v>
      </c>
      <c r="E401" s="4">
        <v>140965130.02869999</v>
      </c>
      <c r="F401" s="4">
        <v>0</v>
      </c>
      <c r="G401" s="4">
        <v>112574.8587</v>
      </c>
      <c r="H401" s="4">
        <v>33907042.579899997</v>
      </c>
      <c r="I401" s="5">
        <f t="shared" si="80"/>
        <v>174984747.4673</v>
      </c>
      <c r="J401" s="7"/>
      <c r="K401" s="129"/>
      <c r="L401" s="132"/>
      <c r="M401" s="8">
        <v>11</v>
      </c>
      <c r="N401" s="4" t="s">
        <v>780</v>
      </c>
      <c r="O401" s="4">
        <v>127898620.75579999</v>
      </c>
      <c r="P401" s="4">
        <v>0</v>
      </c>
      <c r="Q401" s="4">
        <v>102139.93459999999</v>
      </c>
      <c r="R401" s="4">
        <v>27475478.081300002</v>
      </c>
      <c r="S401" s="5">
        <f t="shared" si="81"/>
        <v>155476238.77169999</v>
      </c>
    </row>
    <row r="402" spans="1:19" ht="24.95" customHeight="1" x14ac:dyDescent="0.2">
      <c r="A402" s="137"/>
      <c r="B402" s="132"/>
      <c r="C402" s="1">
        <v>14</v>
      </c>
      <c r="D402" s="4" t="s">
        <v>431</v>
      </c>
      <c r="E402" s="4">
        <v>125741528.54809999</v>
      </c>
      <c r="F402" s="4">
        <v>0</v>
      </c>
      <c r="G402" s="4">
        <v>100417.2791</v>
      </c>
      <c r="H402" s="4">
        <v>30869303.172400001</v>
      </c>
      <c r="I402" s="5">
        <f t="shared" si="80"/>
        <v>156711248.99959999</v>
      </c>
      <c r="J402" s="7"/>
      <c r="K402" s="129"/>
      <c r="L402" s="132"/>
      <c r="M402" s="8">
        <v>12</v>
      </c>
      <c r="N402" s="4" t="s">
        <v>781</v>
      </c>
      <c r="O402" s="4">
        <v>147725020.95989999</v>
      </c>
      <c r="P402" s="4">
        <v>0</v>
      </c>
      <c r="Q402" s="4">
        <v>117973.31269999999</v>
      </c>
      <c r="R402" s="4">
        <v>32451039.3488</v>
      </c>
      <c r="S402" s="5">
        <f t="shared" si="81"/>
        <v>180294033.6214</v>
      </c>
    </row>
    <row r="403" spans="1:19" ht="24.95" customHeight="1" x14ac:dyDescent="0.2">
      <c r="A403" s="137"/>
      <c r="B403" s="132"/>
      <c r="C403" s="1">
        <v>15</v>
      </c>
      <c r="D403" s="4" t="s">
        <v>432</v>
      </c>
      <c r="E403" s="4">
        <v>125085378.8373</v>
      </c>
      <c r="F403" s="4">
        <v>0</v>
      </c>
      <c r="G403" s="4">
        <v>99893.277499999997</v>
      </c>
      <c r="H403" s="4">
        <v>27991036.4813</v>
      </c>
      <c r="I403" s="5">
        <f t="shared" si="80"/>
        <v>153176308.5961</v>
      </c>
      <c r="J403" s="7"/>
      <c r="K403" s="129"/>
      <c r="L403" s="132"/>
      <c r="M403" s="8">
        <v>13</v>
      </c>
      <c r="N403" s="4" t="s">
        <v>782</v>
      </c>
      <c r="O403" s="4">
        <v>156509803.38420001</v>
      </c>
      <c r="P403" s="4">
        <v>0</v>
      </c>
      <c r="Q403" s="4">
        <v>124988.8465</v>
      </c>
      <c r="R403" s="4">
        <v>35631109.250600003</v>
      </c>
      <c r="S403" s="5">
        <f t="shared" si="81"/>
        <v>192265901.48130003</v>
      </c>
    </row>
    <row r="404" spans="1:19" ht="24.95" customHeight="1" x14ac:dyDescent="0.2">
      <c r="A404" s="137"/>
      <c r="B404" s="132"/>
      <c r="C404" s="1">
        <v>16</v>
      </c>
      <c r="D404" s="4" t="s">
        <v>433</v>
      </c>
      <c r="E404" s="4">
        <v>135188632.92590001</v>
      </c>
      <c r="F404" s="4">
        <v>0</v>
      </c>
      <c r="G404" s="4">
        <v>107961.7438</v>
      </c>
      <c r="H404" s="4">
        <v>33278974.081999999</v>
      </c>
      <c r="I404" s="5">
        <f t="shared" si="80"/>
        <v>168575568.75170001</v>
      </c>
      <c r="J404" s="7"/>
      <c r="K404" s="130"/>
      <c r="L404" s="133"/>
      <c r="M404" s="8">
        <v>14</v>
      </c>
      <c r="N404" s="4" t="s">
        <v>783</v>
      </c>
      <c r="O404" s="4">
        <v>172850520.77200001</v>
      </c>
      <c r="P404" s="4">
        <v>0</v>
      </c>
      <c r="Q404" s="4">
        <v>138038.5557</v>
      </c>
      <c r="R404" s="4">
        <v>37372170.932700001</v>
      </c>
      <c r="S404" s="5">
        <f t="shared" si="81"/>
        <v>210360730.26040003</v>
      </c>
    </row>
    <row r="405" spans="1:19" ht="24.95" customHeight="1" x14ac:dyDescent="0.2">
      <c r="A405" s="137"/>
      <c r="B405" s="132"/>
      <c r="C405" s="1">
        <v>17</v>
      </c>
      <c r="D405" s="4" t="s">
        <v>434</v>
      </c>
      <c r="E405" s="4">
        <v>154376047.1875</v>
      </c>
      <c r="F405" s="4">
        <v>0</v>
      </c>
      <c r="G405" s="4">
        <v>123284.8272</v>
      </c>
      <c r="H405" s="4">
        <v>38349881.140000001</v>
      </c>
      <c r="I405" s="5">
        <f t="shared" si="80"/>
        <v>192849213.15469998</v>
      </c>
      <c r="J405" s="7"/>
      <c r="K405" s="14"/>
      <c r="L405" s="134" t="s">
        <v>846</v>
      </c>
      <c r="M405" s="135"/>
      <c r="N405" s="136"/>
      <c r="O405" s="10">
        <f>SUM(O391:O404)</f>
        <v>2222822930.8257999</v>
      </c>
      <c r="P405" s="10">
        <f t="shared" ref="P405:R405" si="82">SUM(P391:P404)</f>
        <v>0</v>
      </c>
      <c r="Q405" s="10">
        <f t="shared" ref="Q405" si="83">SUM(Q391:Q404)</f>
        <v>1775148.0617999998</v>
      </c>
      <c r="R405" s="10">
        <f t="shared" si="82"/>
        <v>469789723.23189998</v>
      </c>
      <c r="S405" s="5">
        <f t="shared" si="81"/>
        <v>2694387802.1195002</v>
      </c>
    </row>
    <row r="406" spans="1:19" ht="24.95" customHeight="1" x14ac:dyDescent="0.2">
      <c r="A406" s="137"/>
      <c r="B406" s="132"/>
      <c r="C406" s="1">
        <v>18</v>
      </c>
      <c r="D406" s="4" t="s">
        <v>435</v>
      </c>
      <c r="E406" s="4">
        <v>185601948.1338</v>
      </c>
      <c r="F406" s="4">
        <v>0</v>
      </c>
      <c r="G406" s="4">
        <v>148221.85519999999</v>
      </c>
      <c r="H406" s="4">
        <v>43354283.883400001</v>
      </c>
      <c r="I406" s="5">
        <f t="shared" si="80"/>
        <v>229104453.87239999</v>
      </c>
      <c r="J406" s="7"/>
      <c r="K406" s="128">
        <v>37</v>
      </c>
      <c r="L406" s="131" t="s">
        <v>59</v>
      </c>
      <c r="M406" s="8">
        <v>1</v>
      </c>
      <c r="N406" s="4" t="s">
        <v>784</v>
      </c>
      <c r="O406" s="4">
        <v>114180000.1753</v>
      </c>
      <c r="P406" s="4">
        <v>0</v>
      </c>
      <c r="Q406" s="4">
        <v>91184.233900000007</v>
      </c>
      <c r="R406" s="4">
        <v>217456844.52599999</v>
      </c>
      <c r="S406" s="5">
        <f t="shared" si="81"/>
        <v>331728028.93519998</v>
      </c>
    </row>
    <row r="407" spans="1:19" ht="24.95" customHeight="1" x14ac:dyDescent="0.2">
      <c r="A407" s="137"/>
      <c r="B407" s="132"/>
      <c r="C407" s="1">
        <v>19</v>
      </c>
      <c r="D407" s="4" t="s">
        <v>436</v>
      </c>
      <c r="E407" s="4">
        <v>127605924.2791</v>
      </c>
      <c r="F407" s="4">
        <v>0</v>
      </c>
      <c r="G407" s="4">
        <v>101906.18700000001</v>
      </c>
      <c r="H407" s="4">
        <v>32213591.2302</v>
      </c>
      <c r="I407" s="5">
        <f t="shared" si="80"/>
        <v>159921421.6963</v>
      </c>
      <c r="J407" s="7"/>
      <c r="K407" s="129"/>
      <c r="L407" s="132"/>
      <c r="M407" s="8">
        <v>2</v>
      </c>
      <c r="N407" s="4" t="s">
        <v>785</v>
      </c>
      <c r="O407" s="4">
        <v>291474514.99720001</v>
      </c>
      <c r="P407" s="4">
        <v>0</v>
      </c>
      <c r="Q407" s="4">
        <v>232771.7666</v>
      </c>
      <c r="R407" s="4">
        <v>262509795.1049</v>
      </c>
      <c r="S407" s="5">
        <f t="shared" si="81"/>
        <v>554217081.86870003</v>
      </c>
    </row>
    <row r="408" spans="1:19" ht="24.95" customHeight="1" x14ac:dyDescent="0.2">
      <c r="A408" s="137"/>
      <c r="B408" s="132"/>
      <c r="C408" s="1">
        <v>20</v>
      </c>
      <c r="D408" s="4" t="s">
        <v>437</v>
      </c>
      <c r="E408" s="4">
        <v>122956806.808</v>
      </c>
      <c r="F408" s="4">
        <v>0</v>
      </c>
      <c r="G408" s="4">
        <v>98193.398300000001</v>
      </c>
      <c r="H408" s="4">
        <v>30326758.096799999</v>
      </c>
      <c r="I408" s="5">
        <f t="shared" si="80"/>
        <v>153381758.30309999</v>
      </c>
      <c r="J408" s="7"/>
      <c r="K408" s="129"/>
      <c r="L408" s="132"/>
      <c r="M408" s="8">
        <v>3</v>
      </c>
      <c r="N408" s="4" t="s">
        <v>786</v>
      </c>
      <c r="O408" s="4">
        <v>164179623.5</v>
      </c>
      <c r="P408" s="4">
        <v>0</v>
      </c>
      <c r="Q408" s="4">
        <v>131113.9706</v>
      </c>
      <c r="R408" s="4">
        <v>228015702.63100001</v>
      </c>
      <c r="S408" s="5">
        <f t="shared" si="81"/>
        <v>392326440.10160005</v>
      </c>
    </row>
    <row r="409" spans="1:19" ht="24.95" customHeight="1" x14ac:dyDescent="0.2">
      <c r="A409" s="137"/>
      <c r="B409" s="132"/>
      <c r="C409" s="1">
        <v>21</v>
      </c>
      <c r="D409" s="4" t="s">
        <v>438</v>
      </c>
      <c r="E409" s="4">
        <v>179149338.02250001</v>
      </c>
      <c r="F409" s="4">
        <v>0</v>
      </c>
      <c r="G409" s="4">
        <v>143068.7959</v>
      </c>
      <c r="H409" s="4">
        <v>43571126.737599999</v>
      </c>
      <c r="I409" s="5">
        <f t="shared" si="80"/>
        <v>222863533.55599999</v>
      </c>
      <c r="J409" s="7"/>
      <c r="K409" s="129"/>
      <c r="L409" s="132"/>
      <c r="M409" s="8">
        <v>4</v>
      </c>
      <c r="N409" s="4" t="s">
        <v>787</v>
      </c>
      <c r="O409" s="4">
        <v>140704113.96399999</v>
      </c>
      <c r="P409" s="4">
        <v>0</v>
      </c>
      <c r="Q409" s="4">
        <v>112366.4111</v>
      </c>
      <c r="R409" s="4">
        <v>223670962.627</v>
      </c>
      <c r="S409" s="5">
        <f t="shared" si="81"/>
        <v>364487443.00209999</v>
      </c>
    </row>
    <row r="410" spans="1:19" ht="24.95" customHeight="1" x14ac:dyDescent="0.2">
      <c r="A410" s="137"/>
      <c r="B410" s="132"/>
      <c r="C410" s="1">
        <v>22</v>
      </c>
      <c r="D410" s="4" t="s">
        <v>439</v>
      </c>
      <c r="E410" s="4">
        <v>119230844.76980001</v>
      </c>
      <c r="F410" s="4">
        <v>0</v>
      </c>
      <c r="G410" s="4">
        <v>95217.842199999999</v>
      </c>
      <c r="H410" s="4">
        <v>29549664.8792</v>
      </c>
      <c r="I410" s="5">
        <f t="shared" si="80"/>
        <v>148875727.4912</v>
      </c>
      <c r="J410" s="7"/>
      <c r="K410" s="129"/>
      <c r="L410" s="132"/>
      <c r="M410" s="8">
        <v>5</v>
      </c>
      <c r="N410" s="4" t="s">
        <v>788</v>
      </c>
      <c r="O410" s="4">
        <v>133692833.2428</v>
      </c>
      <c r="P410" s="4">
        <v>0</v>
      </c>
      <c r="Q410" s="4">
        <v>106767.197</v>
      </c>
      <c r="R410" s="4">
        <v>219891978.5176</v>
      </c>
      <c r="S410" s="5">
        <f t="shared" si="81"/>
        <v>353691578.95739996</v>
      </c>
    </row>
    <row r="411" spans="1:19" ht="24.95" customHeight="1" x14ac:dyDescent="0.2">
      <c r="A411" s="137"/>
      <c r="B411" s="132"/>
      <c r="C411" s="1">
        <v>23</v>
      </c>
      <c r="D411" s="4" t="s">
        <v>440</v>
      </c>
      <c r="E411" s="4">
        <v>120328346.38779999</v>
      </c>
      <c r="F411" s="4">
        <v>0</v>
      </c>
      <c r="G411" s="4">
        <v>96094.307799999995</v>
      </c>
      <c r="H411" s="4">
        <v>29257433.7852</v>
      </c>
      <c r="I411" s="5">
        <f t="shared" si="80"/>
        <v>149681874.48079997</v>
      </c>
      <c r="J411" s="7"/>
      <c r="K411" s="130"/>
      <c r="L411" s="133"/>
      <c r="M411" s="8">
        <v>6</v>
      </c>
      <c r="N411" s="4" t="s">
        <v>789</v>
      </c>
      <c r="O411" s="4">
        <v>137521522.10429999</v>
      </c>
      <c r="P411" s="4">
        <v>0</v>
      </c>
      <c r="Q411" s="4">
        <v>109824.7908</v>
      </c>
      <c r="R411" s="4">
        <v>219170628.80340001</v>
      </c>
      <c r="S411" s="5">
        <f t="shared" si="81"/>
        <v>356801975.69850004</v>
      </c>
    </row>
    <row r="412" spans="1:19" ht="24.95" customHeight="1" thickBot="1" x14ac:dyDescent="0.25">
      <c r="A412" s="137"/>
      <c r="B412" s="132"/>
      <c r="C412" s="1">
        <v>24</v>
      </c>
      <c r="D412" s="4" t="s">
        <v>441</v>
      </c>
      <c r="E412" s="4">
        <v>155238044.91800001</v>
      </c>
      <c r="F412" s="4">
        <v>0</v>
      </c>
      <c r="G412" s="4">
        <v>123973.21920000001</v>
      </c>
      <c r="H412" s="4">
        <v>37268294.5088</v>
      </c>
      <c r="I412" s="5">
        <f t="shared" si="80"/>
        <v>192630312.646</v>
      </c>
      <c r="J412" s="7"/>
      <c r="K412" s="14"/>
      <c r="L412" s="134"/>
      <c r="M412" s="135"/>
      <c r="N412" s="136"/>
      <c r="O412" s="15">
        <f>SUM(O406:O411)</f>
        <v>981752607.98360002</v>
      </c>
      <c r="P412" s="15">
        <f t="shared" ref="P412:R412" si="84">SUM(P406:P411)</f>
        <v>0</v>
      </c>
      <c r="Q412" s="15">
        <f t="shared" ref="Q412" si="85">SUM(Q406:Q411)</f>
        <v>784028.37</v>
      </c>
      <c r="R412" s="15">
        <f t="shared" si="84"/>
        <v>1370715912.2099001</v>
      </c>
      <c r="S412" s="5">
        <f t="shared" si="81"/>
        <v>2353252548.5635004</v>
      </c>
    </row>
    <row r="413" spans="1:19" ht="24.95" customHeight="1" thickTop="1" thickBot="1" x14ac:dyDescent="0.25">
      <c r="A413" s="137"/>
      <c r="B413" s="132"/>
      <c r="C413" s="1">
        <v>25</v>
      </c>
      <c r="D413" s="4" t="s">
        <v>442</v>
      </c>
      <c r="E413" s="4">
        <v>158618859.95100001</v>
      </c>
      <c r="F413" s="4">
        <v>0</v>
      </c>
      <c r="G413" s="4">
        <v>126673.1407</v>
      </c>
      <c r="H413" s="4">
        <v>39220130.448100001</v>
      </c>
      <c r="I413" s="5">
        <f t="shared" si="80"/>
        <v>197965663.53980002</v>
      </c>
      <c r="J413" s="7"/>
      <c r="K413" s="134"/>
      <c r="L413" s="135"/>
      <c r="M413" s="135"/>
      <c r="N413" s="136"/>
      <c r="O413" s="6">
        <v>108049921740.56122</v>
      </c>
      <c r="P413" s="10">
        <v>-774896126.8949976</v>
      </c>
      <c r="Q413" s="10">
        <v>86288748.641499981</v>
      </c>
      <c r="R413" s="10">
        <v>29190481209.801979</v>
      </c>
      <c r="S413" s="5">
        <f t="shared" si="81"/>
        <v>136551795572.10968</v>
      </c>
    </row>
    <row r="414" spans="1:19" ht="13.5" thickTop="1" x14ac:dyDescent="0.2">
      <c r="E414" s="20">
        <v>3545639708.9877014</v>
      </c>
      <c r="F414" s="20">
        <v>0</v>
      </c>
      <c r="G414" s="20"/>
      <c r="H414" s="20">
        <v>861131144.83209991</v>
      </c>
      <c r="I414" s="20">
        <v>4409602404.3541994</v>
      </c>
    </row>
    <row r="416" spans="1:19" x14ac:dyDescent="0.2">
      <c r="S416" s="107"/>
    </row>
  </sheetData>
  <mergeCells count="116">
    <mergeCell ref="A1:S1"/>
    <mergeCell ref="B4:S4"/>
    <mergeCell ref="B8:B24"/>
    <mergeCell ref="L8:L26"/>
    <mergeCell ref="K8:K26"/>
    <mergeCell ref="A8:A24"/>
    <mergeCell ref="B25:D25"/>
    <mergeCell ref="A26:A46"/>
    <mergeCell ref="B26:B46"/>
    <mergeCell ref="L27:N27"/>
    <mergeCell ref="L106:N106"/>
    <mergeCell ref="K107:K122"/>
    <mergeCell ref="L107:L122"/>
    <mergeCell ref="B48:B78"/>
    <mergeCell ref="A80:A100"/>
    <mergeCell ref="K85:K105"/>
    <mergeCell ref="A123:A130"/>
    <mergeCell ref="B123:B130"/>
    <mergeCell ref="L123:N123"/>
    <mergeCell ref="K28:K61"/>
    <mergeCell ref="L28:L61"/>
    <mergeCell ref="L62:N62"/>
    <mergeCell ref="K63:K83"/>
    <mergeCell ref="L63:L83"/>
    <mergeCell ref="L84:N84"/>
    <mergeCell ref="L85:L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K406:K411"/>
    <mergeCell ref="L406:L411"/>
    <mergeCell ref="B388:D388"/>
    <mergeCell ref="A389:A413"/>
    <mergeCell ref="B389:B413"/>
    <mergeCell ref="L412:N412"/>
    <mergeCell ref="K413:N413"/>
    <mergeCell ref="L390:N390"/>
    <mergeCell ref="K391:K404"/>
    <mergeCell ref="L391:L404"/>
    <mergeCell ref="L405:N405"/>
    <mergeCell ref="K356:K371"/>
    <mergeCell ref="L356:L371"/>
    <mergeCell ref="L372:N372"/>
    <mergeCell ref="K373:K389"/>
    <mergeCell ref="L373:L389"/>
    <mergeCell ref="K308:K330"/>
    <mergeCell ref="L308:L330"/>
    <mergeCell ref="L331:N331"/>
    <mergeCell ref="K332:K354"/>
    <mergeCell ref="L332:L354"/>
    <mergeCell ref="L355:N355"/>
    <mergeCell ref="K256:K288"/>
    <mergeCell ref="L256:L288"/>
    <mergeCell ref="L289:N289"/>
    <mergeCell ref="K290:K306"/>
    <mergeCell ref="L290:L306"/>
    <mergeCell ref="L307:N307"/>
    <mergeCell ref="K206:K223"/>
    <mergeCell ref="L206:L223"/>
    <mergeCell ref="L224:N224"/>
    <mergeCell ref="K225:K254"/>
    <mergeCell ref="L225:L254"/>
    <mergeCell ref="L255:N255"/>
    <mergeCell ref="K159:K183"/>
    <mergeCell ref="L159:L183"/>
    <mergeCell ref="L184:N184"/>
    <mergeCell ref="K185:K204"/>
    <mergeCell ref="L185:L204"/>
    <mergeCell ref="L205:N205"/>
    <mergeCell ref="K124:K143"/>
    <mergeCell ref="L124:L143"/>
    <mergeCell ref="L144:N144"/>
    <mergeCell ref="K145:K157"/>
    <mergeCell ref="L145:L157"/>
    <mergeCell ref="L158:N158"/>
  </mergeCells>
  <phoneticPr fontId="3" type="noConversion"/>
  <pageMargins left="0.24" right="0.2" top="0.17" bottom="0.44" header="0.17" footer="0.17"/>
  <pageSetup scale="44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9"/>
  <sheetViews>
    <sheetView tabSelected="1" topLeftCell="A36" workbookViewId="0">
      <selection activeCell="A46" sqref="A46:XFD54"/>
    </sheetView>
  </sheetViews>
  <sheetFormatPr defaultRowHeight="12.75" x14ac:dyDescent="0.2"/>
  <cols>
    <col min="1" max="1" width="5.140625" customWidth="1"/>
    <col min="2" max="2" width="20.42578125" customWidth="1"/>
    <col min="3" max="3" width="8" customWidth="1"/>
    <col min="4" max="4" width="27.140625" customWidth="1"/>
    <col min="5" max="5" width="21.7109375" customWidth="1"/>
    <col min="6" max="6" width="24.5703125" customWidth="1"/>
    <col min="7" max="7" width="25" customWidth="1"/>
    <col min="8" max="8" width="26" customWidth="1"/>
  </cols>
  <sheetData>
    <row r="1" spans="1:8" ht="25.5" x14ac:dyDescent="0.35">
      <c r="A1" s="141"/>
      <c r="B1" s="141"/>
      <c r="C1" s="141"/>
      <c r="D1" s="141"/>
      <c r="E1" s="141"/>
      <c r="F1" s="141"/>
      <c r="G1" s="141"/>
      <c r="H1" s="141"/>
    </row>
    <row r="2" spans="1:8" ht="25.5" x14ac:dyDescent="0.35">
      <c r="A2" s="141"/>
      <c r="B2" s="141"/>
      <c r="C2" s="141"/>
      <c r="D2" s="141"/>
      <c r="E2" s="141"/>
      <c r="F2" s="141"/>
      <c r="G2" s="141"/>
      <c r="H2" s="141"/>
    </row>
    <row r="3" spans="1:8" ht="57.75" customHeight="1" x14ac:dyDescent="0.35">
      <c r="A3" s="142" t="s">
        <v>910</v>
      </c>
      <c r="B3" s="142"/>
      <c r="C3" s="142"/>
      <c r="D3" s="142"/>
      <c r="E3" s="142"/>
      <c r="F3" s="142"/>
      <c r="G3" s="142"/>
      <c r="H3" s="142"/>
    </row>
    <row r="4" spans="1:8" ht="18.75" x14ac:dyDescent="0.3">
      <c r="A4" s="73"/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7" t="s">
        <v>911</v>
      </c>
    </row>
    <row r="5" spans="1:8" ht="80.25" customHeight="1" x14ac:dyDescent="0.3">
      <c r="A5" s="99" t="s">
        <v>0</v>
      </c>
      <c r="B5" s="100" t="s">
        <v>14</v>
      </c>
      <c r="C5" s="100" t="s">
        <v>1</v>
      </c>
      <c r="D5" s="68" t="s">
        <v>5</v>
      </c>
      <c r="E5" s="44" t="s">
        <v>880</v>
      </c>
      <c r="F5" s="43" t="s">
        <v>918</v>
      </c>
      <c r="G5" s="44" t="s">
        <v>10</v>
      </c>
      <c r="H5" s="100" t="s">
        <v>13</v>
      </c>
    </row>
    <row r="6" spans="1:8" ht="18.75" x14ac:dyDescent="0.3">
      <c r="A6" s="73"/>
      <c r="B6" s="73"/>
      <c r="C6" s="73"/>
      <c r="D6" s="98" t="s">
        <v>904</v>
      </c>
      <c r="E6" s="98" t="s">
        <v>904</v>
      </c>
      <c r="F6" s="98" t="s">
        <v>904</v>
      </c>
      <c r="G6" s="98" t="s">
        <v>904</v>
      </c>
      <c r="H6" s="98" t="s">
        <v>904</v>
      </c>
    </row>
    <row r="7" spans="1:8" ht="18.75" x14ac:dyDescent="0.3">
      <c r="A7" s="73">
        <v>1</v>
      </c>
      <c r="B7" s="73" t="s">
        <v>23</v>
      </c>
      <c r="C7" s="73">
        <v>17</v>
      </c>
      <c r="D7" s="76">
        <v>2242702449.1985002</v>
      </c>
      <c r="E7" s="76">
        <v>0</v>
      </c>
      <c r="F7" s="76">
        <v>1791023.8602</v>
      </c>
      <c r="G7" s="76">
        <v>522382116.89310002</v>
      </c>
      <c r="H7" s="76">
        <f>D7+E7+F7+G7</f>
        <v>2766875589.9518003</v>
      </c>
    </row>
    <row r="8" spans="1:8" ht="18.75" x14ac:dyDescent="0.3">
      <c r="A8" s="73">
        <v>2</v>
      </c>
      <c r="B8" s="73" t="s">
        <v>24</v>
      </c>
      <c r="C8" s="73">
        <v>21</v>
      </c>
      <c r="D8" s="76">
        <v>2828847259.4177999</v>
      </c>
      <c r="E8" s="76">
        <v>0</v>
      </c>
      <c r="F8" s="76">
        <v>2259119.5458</v>
      </c>
      <c r="G8" s="76">
        <v>612004547.58899999</v>
      </c>
      <c r="H8" s="76">
        <f t="shared" ref="H8:H43" si="0">D8+E8+F8+G8</f>
        <v>3443110926.5525999</v>
      </c>
    </row>
    <row r="9" spans="1:8" ht="18.75" x14ac:dyDescent="0.3">
      <c r="A9" s="73">
        <v>3</v>
      </c>
      <c r="B9" s="73" t="s">
        <v>25</v>
      </c>
      <c r="C9" s="73">
        <v>31</v>
      </c>
      <c r="D9" s="76">
        <v>3767858318.6926999</v>
      </c>
      <c r="E9" s="76">
        <v>0</v>
      </c>
      <c r="F9" s="76">
        <v>3009014.4829000002</v>
      </c>
      <c r="G9" s="76">
        <v>851278632.53559995</v>
      </c>
      <c r="H9" s="76">
        <f t="shared" si="0"/>
        <v>4622145965.7111998</v>
      </c>
    </row>
    <row r="10" spans="1:8" ht="18.75" x14ac:dyDescent="0.3">
      <c r="A10" s="73">
        <v>4</v>
      </c>
      <c r="B10" s="73" t="s">
        <v>26</v>
      </c>
      <c r="C10" s="73">
        <v>21</v>
      </c>
      <c r="D10" s="76">
        <v>2844134649.9207001</v>
      </c>
      <c r="E10" s="76">
        <v>0</v>
      </c>
      <c r="F10" s="76">
        <v>2271328.0671999999</v>
      </c>
      <c r="G10" s="76">
        <v>685447204.80369997</v>
      </c>
      <c r="H10" s="76">
        <f t="shared" si="0"/>
        <v>3531853182.7916002</v>
      </c>
    </row>
    <row r="11" spans="1:8" ht="18.75" x14ac:dyDescent="0.3">
      <c r="A11" s="73">
        <v>5</v>
      </c>
      <c r="B11" s="73" t="s">
        <v>27</v>
      </c>
      <c r="C11" s="73">
        <v>20</v>
      </c>
      <c r="D11" s="76">
        <v>3228655646.4426999</v>
      </c>
      <c r="E11" s="76">
        <v>0</v>
      </c>
      <c r="F11" s="76">
        <v>2578406.8239000002</v>
      </c>
      <c r="G11" s="76">
        <v>677799482.27820003</v>
      </c>
      <c r="H11" s="76">
        <f t="shared" si="0"/>
        <v>3909033535.5448003</v>
      </c>
    </row>
    <row r="12" spans="1:8" ht="18.75" x14ac:dyDescent="0.3">
      <c r="A12" s="73">
        <v>6</v>
      </c>
      <c r="B12" s="73" t="s">
        <v>28</v>
      </c>
      <c r="C12" s="73">
        <v>8</v>
      </c>
      <c r="D12" s="76">
        <v>1314181027.6600001</v>
      </c>
      <c r="E12" s="76">
        <v>0</v>
      </c>
      <c r="F12" s="76">
        <v>1049505.9556</v>
      </c>
      <c r="G12" s="76">
        <v>316198450.685</v>
      </c>
      <c r="H12" s="76">
        <f t="shared" si="0"/>
        <v>1631428984.3006001</v>
      </c>
    </row>
    <row r="13" spans="1:8" ht="18.75" x14ac:dyDescent="0.3">
      <c r="A13" s="73">
        <v>7</v>
      </c>
      <c r="B13" s="73" t="s">
        <v>29</v>
      </c>
      <c r="C13" s="73">
        <v>23</v>
      </c>
      <c r="D13" s="76">
        <v>3513277038.2793002</v>
      </c>
      <c r="E13" s="76">
        <f>-139538498.52</f>
        <v>-139538498.52000001</v>
      </c>
      <c r="F13" s="76">
        <v>2805705.6809999999</v>
      </c>
      <c r="G13" s="76">
        <v>698667599.00510001</v>
      </c>
      <c r="H13" s="76">
        <f t="shared" si="0"/>
        <v>4075211844.4454002</v>
      </c>
    </row>
    <row r="14" spans="1:8" ht="18.75" x14ac:dyDescent="0.3">
      <c r="A14" s="73">
        <v>8</v>
      </c>
      <c r="B14" s="73" t="s">
        <v>30</v>
      </c>
      <c r="C14" s="73">
        <v>27</v>
      </c>
      <c r="D14" s="76">
        <v>3814366018.4106002</v>
      </c>
      <c r="E14" s="76">
        <v>0</v>
      </c>
      <c r="F14" s="76">
        <v>3046155.5666999999</v>
      </c>
      <c r="G14" s="76">
        <v>770269707.7579</v>
      </c>
      <c r="H14" s="76">
        <f t="shared" si="0"/>
        <v>4587681881.7351999</v>
      </c>
    </row>
    <row r="15" spans="1:8" ht="18.75" x14ac:dyDescent="0.3">
      <c r="A15" s="73">
        <v>9</v>
      </c>
      <c r="B15" s="73" t="s">
        <v>31</v>
      </c>
      <c r="C15" s="73">
        <v>18</v>
      </c>
      <c r="D15" s="76">
        <v>2459001635.1561999</v>
      </c>
      <c r="E15" s="76">
        <f>-38551266.1</f>
        <v>-38551266.100000001</v>
      </c>
      <c r="F15" s="76">
        <v>1963760.5523999999</v>
      </c>
      <c r="G15" s="76">
        <v>530520332.01010001</v>
      </c>
      <c r="H15" s="76">
        <f t="shared" si="0"/>
        <v>2952934461.6187</v>
      </c>
    </row>
    <row r="16" spans="1:8" ht="18.75" x14ac:dyDescent="0.3">
      <c r="A16" s="73">
        <v>10</v>
      </c>
      <c r="B16" s="73" t="s">
        <v>32</v>
      </c>
      <c r="C16" s="73">
        <v>25</v>
      </c>
      <c r="D16" s="76">
        <v>3150857920.6034999</v>
      </c>
      <c r="E16" s="76">
        <v>0</v>
      </c>
      <c r="F16" s="76">
        <v>2516277.5011999998</v>
      </c>
      <c r="G16" s="76">
        <v>792788513.63320005</v>
      </c>
      <c r="H16" s="76">
        <f t="shared" si="0"/>
        <v>3946162711.7379003</v>
      </c>
    </row>
    <row r="17" spans="1:8" ht="18.75" x14ac:dyDescent="0.3">
      <c r="A17" s="73">
        <v>11</v>
      </c>
      <c r="B17" s="73" t="s">
        <v>33</v>
      </c>
      <c r="C17" s="73">
        <v>13</v>
      </c>
      <c r="D17" s="76">
        <v>1819010933.5137999</v>
      </c>
      <c r="E17" s="76">
        <f>-48951739.845</f>
        <v>-48951739.844999999</v>
      </c>
      <c r="F17" s="76">
        <v>1452663.4975000001</v>
      </c>
      <c r="G17" s="76">
        <v>394297766.06129998</v>
      </c>
      <c r="H17" s="76">
        <f t="shared" si="0"/>
        <v>2165809623.2275996</v>
      </c>
    </row>
    <row r="18" spans="1:8" ht="18.75" x14ac:dyDescent="0.3">
      <c r="A18" s="73">
        <v>12</v>
      </c>
      <c r="B18" s="73" t="s">
        <v>34</v>
      </c>
      <c r="C18" s="73">
        <v>18</v>
      </c>
      <c r="D18" s="76">
        <v>2410832780.4050002</v>
      </c>
      <c r="E18" s="76">
        <v>0</v>
      </c>
      <c r="F18" s="76">
        <v>1925292.8688000001</v>
      </c>
      <c r="G18" s="76">
        <v>561788877.54729998</v>
      </c>
      <c r="H18" s="76">
        <f t="shared" si="0"/>
        <v>2974546950.8211002</v>
      </c>
    </row>
    <row r="19" spans="1:8" ht="18.75" x14ac:dyDescent="0.3">
      <c r="A19" s="73">
        <v>13</v>
      </c>
      <c r="B19" s="73" t="s">
        <v>35</v>
      </c>
      <c r="C19" s="73">
        <v>16</v>
      </c>
      <c r="D19" s="76">
        <v>1914288654.9238999</v>
      </c>
      <c r="E19" s="76">
        <v>0</v>
      </c>
      <c r="F19" s="76">
        <v>1528752.3574999999</v>
      </c>
      <c r="G19" s="76">
        <v>458673677.95300001</v>
      </c>
      <c r="H19" s="76">
        <f t="shared" si="0"/>
        <v>2374491085.2343998</v>
      </c>
    </row>
    <row r="20" spans="1:8" ht="18.75" x14ac:dyDescent="0.3">
      <c r="A20" s="73">
        <v>14</v>
      </c>
      <c r="B20" s="73" t="s">
        <v>36</v>
      </c>
      <c r="C20" s="73">
        <v>17</v>
      </c>
      <c r="D20" s="76">
        <v>2449441946.7470999</v>
      </c>
      <c r="E20" s="76">
        <v>0</v>
      </c>
      <c r="F20" s="76">
        <v>1956126.1780000001</v>
      </c>
      <c r="G20" s="76">
        <v>543440450.39260006</v>
      </c>
      <c r="H20" s="76">
        <f t="shared" si="0"/>
        <v>2994838523.3176999</v>
      </c>
    </row>
    <row r="21" spans="1:8" ht="18.75" x14ac:dyDescent="0.3">
      <c r="A21" s="73">
        <v>15</v>
      </c>
      <c r="B21" s="73" t="s">
        <v>37</v>
      </c>
      <c r="C21" s="73">
        <v>11</v>
      </c>
      <c r="D21" s="76">
        <v>1678359332.6666</v>
      </c>
      <c r="E21" s="76">
        <f>-53983557.43</f>
        <v>-53983557.43</v>
      </c>
      <c r="F21" s="76">
        <v>1340339.0234000001</v>
      </c>
      <c r="G21" s="76">
        <v>377470635.34210002</v>
      </c>
      <c r="H21" s="76">
        <f t="shared" si="0"/>
        <v>2003186749.6020999</v>
      </c>
    </row>
    <row r="22" spans="1:8" ht="18.75" x14ac:dyDescent="0.3">
      <c r="A22" s="73">
        <v>16</v>
      </c>
      <c r="B22" s="73" t="s">
        <v>38</v>
      </c>
      <c r="C22" s="73">
        <v>27</v>
      </c>
      <c r="D22" s="76">
        <v>3282797082.4524002</v>
      </c>
      <c r="E22" s="76">
        <v>0</v>
      </c>
      <c r="F22" s="76">
        <v>2621644.2154000001</v>
      </c>
      <c r="G22" s="76">
        <v>771814357.76349998</v>
      </c>
      <c r="H22" s="76">
        <f t="shared" si="0"/>
        <v>4057233084.4313002</v>
      </c>
    </row>
    <row r="23" spans="1:8" ht="18.75" x14ac:dyDescent="0.3">
      <c r="A23" s="73">
        <v>17</v>
      </c>
      <c r="B23" s="73" t="s">
        <v>39</v>
      </c>
      <c r="C23" s="73">
        <v>27</v>
      </c>
      <c r="D23" s="76">
        <v>3448887420.9134998</v>
      </c>
      <c r="E23" s="76">
        <v>0</v>
      </c>
      <c r="F23" s="76">
        <v>2754284.0839999998</v>
      </c>
      <c r="G23" s="76">
        <v>817444597.92420006</v>
      </c>
      <c r="H23" s="76">
        <f t="shared" si="0"/>
        <v>4269086302.9217</v>
      </c>
    </row>
    <row r="24" spans="1:8" ht="18.75" x14ac:dyDescent="0.3">
      <c r="A24" s="73">
        <v>18</v>
      </c>
      <c r="B24" s="73" t="s">
        <v>40</v>
      </c>
      <c r="C24" s="73">
        <v>23</v>
      </c>
      <c r="D24" s="76">
        <v>3878600480.0941</v>
      </c>
      <c r="E24" s="76">
        <v>0</v>
      </c>
      <c r="F24" s="76">
        <v>3097453.2560999999</v>
      </c>
      <c r="G24" s="76">
        <v>868875684.53729999</v>
      </c>
      <c r="H24" s="76">
        <f t="shared" si="0"/>
        <v>4750573617.8874998</v>
      </c>
    </row>
    <row r="25" spans="1:8" ht="18.75" x14ac:dyDescent="0.3">
      <c r="A25" s="73">
        <v>19</v>
      </c>
      <c r="B25" s="73" t="s">
        <v>41</v>
      </c>
      <c r="C25" s="73">
        <v>44</v>
      </c>
      <c r="D25" s="76">
        <v>6175064382.5910997</v>
      </c>
      <c r="E25" s="76">
        <v>0</v>
      </c>
      <c r="F25" s="76">
        <v>4931411.0532999998</v>
      </c>
      <c r="G25" s="76">
        <v>1497994861.8833001</v>
      </c>
      <c r="H25" s="76">
        <f t="shared" si="0"/>
        <v>7677990655.5276995</v>
      </c>
    </row>
    <row r="26" spans="1:8" ht="18.75" x14ac:dyDescent="0.3">
      <c r="A26" s="73">
        <v>20</v>
      </c>
      <c r="B26" s="73" t="s">
        <v>42</v>
      </c>
      <c r="C26" s="73">
        <v>34</v>
      </c>
      <c r="D26" s="76">
        <v>4701181622.9027004</v>
      </c>
      <c r="E26" s="76">
        <v>0</v>
      </c>
      <c r="F26" s="76">
        <v>3754367.1740000001</v>
      </c>
      <c r="G26" s="76">
        <v>1011496734.0108</v>
      </c>
      <c r="H26" s="76">
        <f t="shared" si="0"/>
        <v>5716432724.0875006</v>
      </c>
    </row>
    <row r="27" spans="1:8" ht="18.75" x14ac:dyDescent="0.3">
      <c r="A27" s="73">
        <v>21</v>
      </c>
      <c r="B27" s="73" t="s">
        <v>43</v>
      </c>
      <c r="C27" s="73">
        <v>21</v>
      </c>
      <c r="D27" s="76">
        <v>2966950224.8250999</v>
      </c>
      <c r="E27" s="76">
        <v>0</v>
      </c>
      <c r="F27" s="76">
        <v>2369408.6776999999</v>
      </c>
      <c r="G27" s="76">
        <v>605094611.96169996</v>
      </c>
      <c r="H27" s="76">
        <f t="shared" si="0"/>
        <v>3574414245.4645</v>
      </c>
    </row>
    <row r="28" spans="1:8" ht="18.75" x14ac:dyDescent="0.3">
      <c r="A28" s="73">
        <v>22</v>
      </c>
      <c r="B28" s="73" t="s">
        <v>44</v>
      </c>
      <c r="C28" s="73">
        <v>21</v>
      </c>
      <c r="D28" s="76">
        <v>3066560382.0538998</v>
      </c>
      <c r="E28" s="76">
        <f>-89972595.51</f>
        <v>-89972595.510000005</v>
      </c>
      <c r="F28" s="76">
        <v>2448957.4238</v>
      </c>
      <c r="G28" s="76">
        <v>624377494.70679998</v>
      </c>
      <c r="H28" s="76">
        <f t="shared" si="0"/>
        <v>3603414238.6744995</v>
      </c>
    </row>
    <row r="29" spans="1:8" ht="18.75" x14ac:dyDescent="0.3">
      <c r="A29" s="73">
        <v>23</v>
      </c>
      <c r="B29" s="73" t="s">
        <v>45</v>
      </c>
      <c r="C29" s="73">
        <v>16</v>
      </c>
      <c r="D29" s="76">
        <v>2169912676.9257002</v>
      </c>
      <c r="E29" s="76">
        <v>0</v>
      </c>
      <c r="F29" s="76">
        <v>1732893.8933000001</v>
      </c>
      <c r="G29" s="76">
        <v>473961740.10750002</v>
      </c>
      <c r="H29" s="76">
        <f t="shared" si="0"/>
        <v>2645607310.9265003</v>
      </c>
    </row>
    <row r="30" spans="1:8" ht="18.75" x14ac:dyDescent="0.3">
      <c r="A30" s="73">
        <v>24</v>
      </c>
      <c r="B30" s="73" t="s">
        <v>46</v>
      </c>
      <c r="C30" s="73">
        <v>20</v>
      </c>
      <c r="D30" s="76">
        <v>3696437973.6883998</v>
      </c>
      <c r="E30" s="76">
        <v>0</v>
      </c>
      <c r="F30" s="76">
        <v>2951978.1417</v>
      </c>
      <c r="G30" s="76">
        <v>4558399744.0522003</v>
      </c>
      <c r="H30" s="76">
        <f t="shared" si="0"/>
        <v>8257789695.8822994</v>
      </c>
    </row>
    <row r="31" spans="1:8" ht="18.75" x14ac:dyDescent="0.3">
      <c r="A31" s="73">
        <v>25</v>
      </c>
      <c r="B31" s="73" t="s">
        <v>47</v>
      </c>
      <c r="C31" s="73">
        <v>13</v>
      </c>
      <c r="D31" s="76">
        <v>1935936101.7576001</v>
      </c>
      <c r="E31" s="76">
        <f>-39238127.24</f>
        <v>-39238127.240000002</v>
      </c>
      <c r="F31" s="76">
        <v>1546040.0245000001</v>
      </c>
      <c r="G31" s="76">
        <v>376137049.82480001</v>
      </c>
      <c r="H31" s="76">
        <f t="shared" si="0"/>
        <v>2274381064.3669</v>
      </c>
    </row>
    <row r="32" spans="1:8" ht="18.75" x14ac:dyDescent="0.3">
      <c r="A32" s="73">
        <v>26</v>
      </c>
      <c r="B32" s="73" t="s">
        <v>48</v>
      </c>
      <c r="C32" s="73">
        <v>25</v>
      </c>
      <c r="D32" s="76">
        <v>3583268391.7915001</v>
      </c>
      <c r="E32" s="76">
        <v>0</v>
      </c>
      <c r="F32" s="76">
        <v>2861600.8286000001</v>
      </c>
      <c r="G32" s="76">
        <v>725098675.25919998</v>
      </c>
      <c r="H32" s="76">
        <f t="shared" si="0"/>
        <v>4311228667.8793001</v>
      </c>
    </row>
    <row r="33" spans="1:8" ht="18.75" x14ac:dyDescent="0.3">
      <c r="A33" s="73">
        <v>27</v>
      </c>
      <c r="B33" s="73" t="s">
        <v>49</v>
      </c>
      <c r="C33" s="73">
        <v>20</v>
      </c>
      <c r="D33" s="76">
        <v>2556290714.9102001</v>
      </c>
      <c r="E33" s="76">
        <f>-115776950.4</f>
        <v>-115776950.40000001</v>
      </c>
      <c r="F33" s="76">
        <v>2041455.6845</v>
      </c>
      <c r="G33" s="76">
        <v>663310031.09459996</v>
      </c>
      <c r="H33" s="76">
        <f t="shared" si="0"/>
        <v>3105865251.2893</v>
      </c>
    </row>
    <row r="34" spans="1:8" ht="18.75" x14ac:dyDescent="0.3">
      <c r="A34" s="73">
        <v>28</v>
      </c>
      <c r="B34" s="73" t="s">
        <v>50</v>
      </c>
      <c r="C34" s="73">
        <v>18</v>
      </c>
      <c r="D34" s="76">
        <v>2441419329.4717002</v>
      </c>
      <c r="E34" s="76">
        <f>-47177126.82</f>
        <v>-47177126.82</v>
      </c>
      <c r="F34" s="76">
        <v>1949719.3097000001</v>
      </c>
      <c r="G34" s="76">
        <v>562939388.64769995</v>
      </c>
      <c r="H34" s="76">
        <f t="shared" si="0"/>
        <v>2959131310.6090999</v>
      </c>
    </row>
    <row r="35" spans="1:8" ht="18.75" x14ac:dyDescent="0.3">
      <c r="A35" s="73">
        <v>29</v>
      </c>
      <c r="B35" s="73" t="s">
        <v>51</v>
      </c>
      <c r="C35" s="73">
        <v>30</v>
      </c>
      <c r="D35" s="76">
        <v>3306964208.7052002</v>
      </c>
      <c r="E35" s="76">
        <f>-82028645.4</f>
        <v>-82028645.400000006</v>
      </c>
      <c r="F35" s="76">
        <v>2640944.1005000002</v>
      </c>
      <c r="G35" s="76">
        <v>787068002.21420002</v>
      </c>
      <c r="H35" s="76">
        <f t="shared" si="0"/>
        <v>4014644509.6199002</v>
      </c>
    </row>
    <row r="36" spans="1:8" ht="18.75" x14ac:dyDescent="0.3">
      <c r="A36" s="73">
        <v>30</v>
      </c>
      <c r="B36" s="73" t="s">
        <v>52</v>
      </c>
      <c r="C36" s="73">
        <v>33</v>
      </c>
      <c r="D36" s="76">
        <v>4171477325.6058002</v>
      </c>
      <c r="E36" s="76">
        <f>-83688581.46</f>
        <v>-83688581.459999993</v>
      </c>
      <c r="F36" s="76">
        <v>3331344.9246</v>
      </c>
      <c r="G36" s="76">
        <v>1126399981.3900001</v>
      </c>
      <c r="H36" s="76">
        <f t="shared" si="0"/>
        <v>5217520070.4604006</v>
      </c>
    </row>
    <row r="37" spans="1:8" ht="18.75" x14ac:dyDescent="0.3">
      <c r="A37" s="73">
        <v>31</v>
      </c>
      <c r="B37" s="73" t="s">
        <v>53</v>
      </c>
      <c r="C37" s="73">
        <v>17</v>
      </c>
      <c r="D37" s="76">
        <v>2614957363.8095999</v>
      </c>
      <c r="E37" s="76">
        <v>0</v>
      </c>
      <c r="F37" s="76">
        <v>2088306.9146</v>
      </c>
      <c r="G37" s="76">
        <v>523482548.77090001</v>
      </c>
      <c r="H37" s="76">
        <f t="shared" si="0"/>
        <v>3140528219.4951</v>
      </c>
    </row>
    <row r="38" spans="1:8" ht="18.75" x14ac:dyDescent="0.3">
      <c r="A38" s="73">
        <v>32</v>
      </c>
      <c r="B38" s="73" t="s">
        <v>54</v>
      </c>
      <c r="C38" s="73">
        <v>23</v>
      </c>
      <c r="D38" s="76">
        <v>3241384617.5707998</v>
      </c>
      <c r="E38" s="76">
        <v>0</v>
      </c>
      <c r="F38" s="76">
        <v>2588572.1897</v>
      </c>
      <c r="G38" s="76">
        <v>971870066.67470002</v>
      </c>
      <c r="H38" s="76">
        <f t="shared" si="0"/>
        <v>4215843256.4351997</v>
      </c>
    </row>
    <row r="39" spans="1:8" ht="18.75" x14ac:dyDescent="0.3">
      <c r="A39" s="73">
        <v>33</v>
      </c>
      <c r="B39" s="73" t="s">
        <v>55</v>
      </c>
      <c r="C39" s="73">
        <v>23</v>
      </c>
      <c r="D39" s="76">
        <v>3264575998.2269001</v>
      </c>
      <c r="E39" s="76">
        <f>-35989038.17</f>
        <v>-35989038.170000002</v>
      </c>
      <c r="F39" s="76">
        <v>2607092.8439000002</v>
      </c>
      <c r="G39" s="76">
        <v>668086752.23210001</v>
      </c>
      <c r="H39" s="76">
        <f t="shared" si="0"/>
        <v>3899280805.1329002</v>
      </c>
    </row>
    <row r="40" spans="1:8" ht="18.75" x14ac:dyDescent="0.3">
      <c r="A40" s="73">
        <v>34</v>
      </c>
      <c r="B40" s="73" t="s">
        <v>56</v>
      </c>
      <c r="C40" s="73">
        <v>16</v>
      </c>
      <c r="D40" s="76">
        <v>2446810632.5102</v>
      </c>
      <c r="E40" s="76">
        <v>0</v>
      </c>
      <c r="F40" s="76">
        <v>1954024.8084</v>
      </c>
      <c r="G40" s="76">
        <v>446598441.54579997</v>
      </c>
      <c r="H40" s="76">
        <f t="shared" si="0"/>
        <v>2895363098.8643999</v>
      </c>
    </row>
    <row r="41" spans="1:8" ht="18.75" x14ac:dyDescent="0.3">
      <c r="A41" s="73">
        <v>35</v>
      </c>
      <c r="B41" s="73" t="s">
        <v>57</v>
      </c>
      <c r="C41" s="73">
        <v>17</v>
      </c>
      <c r="D41" s="76">
        <v>2460053658.9071002</v>
      </c>
      <c r="E41" s="76">
        <v>0</v>
      </c>
      <c r="F41" s="76">
        <v>1964600.6993</v>
      </c>
      <c r="G41" s="76">
        <v>476496815.27170002</v>
      </c>
      <c r="H41" s="76">
        <f t="shared" si="0"/>
        <v>2938515074.8780999</v>
      </c>
    </row>
    <row r="42" spans="1:8" ht="18.75" x14ac:dyDescent="0.3">
      <c r="A42" s="73">
        <v>36</v>
      </c>
      <c r="B42" s="73" t="s">
        <v>58</v>
      </c>
      <c r="C42" s="73">
        <v>14</v>
      </c>
      <c r="D42" s="76">
        <v>2222822930.8257999</v>
      </c>
      <c r="E42" s="76">
        <v>0</v>
      </c>
      <c r="F42" s="76">
        <v>1775148.0618</v>
      </c>
      <c r="G42" s="76">
        <v>469789723.23189998</v>
      </c>
      <c r="H42" s="76">
        <f t="shared" si="0"/>
        <v>2694387802.1195002</v>
      </c>
    </row>
    <row r="43" spans="1:8" ht="18.75" x14ac:dyDescent="0.3">
      <c r="A43" s="73">
        <v>37</v>
      </c>
      <c r="B43" s="73" t="s">
        <v>908</v>
      </c>
      <c r="C43" s="73">
        <v>6</v>
      </c>
      <c r="D43" s="76">
        <v>981752607.98360002</v>
      </c>
      <c r="E43" s="76">
        <v>0</v>
      </c>
      <c r="F43" s="76">
        <v>784028.37</v>
      </c>
      <c r="G43" s="76">
        <v>1370715912.2098999</v>
      </c>
      <c r="H43" s="76">
        <f t="shared" si="0"/>
        <v>2353252548.5634999</v>
      </c>
    </row>
    <row r="44" spans="1:8" ht="18.75" x14ac:dyDescent="0.3">
      <c r="A44" s="73"/>
      <c r="B44" s="73" t="s">
        <v>909</v>
      </c>
      <c r="C44" s="73"/>
      <c r="D44" s="101">
        <f>SUM(D7:D43)</f>
        <v>108049921740.56131</v>
      </c>
      <c r="E44" s="101">
        <f t="shared" ref="E44:H44" si="1">SUM(E7:E43)</f>
        <v>-774896126.89499998</v>
      </c>
      <c r="F44" s="101">
        <f t="shared" si="1"/>
        <v>86288748.641500011</v>
      </c>
      <c r="G44" s="101">
        <f t="shared" si="1"/>
        <v>29190481209.802006</v>
      </c>
      <c r="H44" s="101">
        <f t="shared" si="1"/>
        <v>136551795572.10979</v>
      </c>
    </row>
    <row r="45" spans="1:8" ht="18.75" x14ac:dyDescent="0.3">
      <c r="A45" s="73"/>
      <c r="B45" s="73"/>
      <c r="C45" s="73"/>
      <c r="D45" s="73"/>
      <c r="E45" s="73"/>
      <c r="F45" s="73"/>
      <c r="G45" s="73"/>
      <c r="H45" s="73"/>
    </row>
    <row r="46" spans="1:8" ht="38.25" customHeight="1" x14ac:dyDescent="0.3">
      <c r="A46" s="143"/>
      <c r="B46" s="144"/>
      <c r="C46" s="144"/>
      <c r="D46" s="144"/>
      <c r="E46" s="145"/>
      <c r="F46" s="73"/>
      <c r="G46" s="73"/>
      <c r="H46" s="73"/>
    </row>
    <row r="49" spans="8:8" x14ac:dyDescent="0.2">
      <c r="H49" s="107"/>
    </row>
  </sheetData>
  <mergeCells count="4">
    <mergeCell ref="A1:H1"/>
    <mergeCell ref="A2:H2"/>
    <mergeCell ref="A3:H3"/>
    <mergeCell ref="A46:E46"/>
  </mergeCells>
  <printOptions horizontalCentered="1"/>
  <pageMargins left="0.7" right="0.7" top="0.75" bottom="0.75" header="0.3" footer="0.3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FG</vt:lpstr>
      <vt:lpstr>SG Details</vt:lpstr>
      <vt:lpstr>LGC Details</vt:lpstr>
      <vt:lpstr>Sum Sum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2018-06-14T09:22:44Z</cp:lastPrinted>
  <dcterms:created xsi:type="dcterms:W3CDTF">2003-11-12T08:54:16Z</dcterms:created>
  <dcterms:modified xsi:type="dcterms:W3CDTF">2018-06-22T07:07:26Z</dcterms:modified>
</cp:coreProperties>
</file>